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workbookProtection lockStructure="1"/>
  <bookViews>
    <workbookView xWindow="0" yWindow="0" windowWidth="15360" windowHeight="8140"/>
  </bookViews>
  <sheets>
    <sheet name="Progress Report Assessment" sheetId="4" r:id="rId1"/>
    <sheet name="Progress Report Checklist" sheetId="6" r:id="rId2"/>
    <sheet name="Organization Progress Report" sheetId="7" r:id="rId3"/>
  </sheets>
  <definedNames>
    <definedName name="_xlnm.Print_Area" localSheetId="0">'Progress Report Assessment'!$A$1:$G$97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6" i="6" l="1"/>
  <c r="C34" i="4"/>
  <c r="D34" i="4"/>
  <c r="C30" i="4"/>
  <c r="D30" i="4"/>
  <c r="C31" i="4"/>
  <c r="D31" i="4"/>
  <c r="D72" i="6"/>
  <c r="D73" i="6"/>
  <c r="D74" i="6"/>
  <c r="D75" i="6"/>
  <c r="D58" i="6"/>
  <c r="D59" i="6"/>
  <c r="D60" i="6"/>
  <c r="D61" i="6"/>
  <c r="D62" i="6"/>
  <c r="D63" i="6"/>
  <c r="D64" i="6"/>
  <c r="D65" i="6"/>
  <c r="D66" i="6"/>
  <c r="D67" i="6"/>
  <c r="D49" i="6"/>
  <c r="D50" i="6"/>
  <c r="D51" i="6"/>
  <c r="D52" i="6"/>
  <c r="D53" i="6"/>
  <c r="D54" i="6"/>
  <c r="D41" i="6"/>
  <c r="D42" i="6"/>
  <c r="D43" i="6"/>
  <c r="D44" i="6"/>
  <c r="D38" i="6"/>
  <c r="C10" i="6"/>
  <c r="C11" i="6"/>
  <c r="C12" i="6"/>
  <c r="C13" i="6"/>
  <c r="C14" i="6"/>
  <c r="C15" i="6"/>
  <c r="C9" i="6"/>
  <c r="D71" i="6"/>
  <c r="D70" i="6"/>
  <c r="D69" i="6"/>
  <c r="D68" i="6"/>
  <c r="D34" i="6"/>
  <c r="D33" i="6"/>
  <c r="D32" i="6"/>
  <c r="D31" i="6"/>
  <c r="D30" i="6"/>
  <c r="D29" i="6"/>
  <c r="C120" i="4"/>
  <c r="C122" i="4"/>
  <c r="C124" i="4"/>
  <c r="C125" i="4"/>
  <c r="C127" i="4"/>
  <c r="E23" i="4"/>
  <c r="D76" i="4"/>
  <c r="C76" i="4"/>
  <c r="D88" i="4"/>
  <c r="C88" i="4"/>
  <c r="D87" i="4"/>
  <c r="C87" i="4"/>
  <c r="D86" i="4"/>
  <c r="C86" i="4"/>
  <c r="D85" i="4"/>
  <c r="C85" i="4"/>
  <c r="D84" i="4"/>
  <c r="C84" i="4"/>
  <c r="D82" i="4"/>
  <c r="C82" i="4"/>
  <c r="D83" i="4"/>
  <c r="C83" i="4"/>
  <c r="D81" i="4"/>
  <c r="C81" i="4"/>
  <c r="D74" i="4"/>
  <c r="C74" i="4"/>
  <c r="D75" i="4"/>
  <c r="C75" i="4"/>
  <c r="D70" i="4"/>
  <c r="C70" i="4"/>
  <c r="D63" i="4"/>
  <c r="C63" i="4"/>
  <c r="D62" i="4"/>
  <c r="C62" i="4"/>
  <c r="D60" i="4"/>
  <c r="C60" i="4"/>
  <c r="D59" i="4"/>
  <c r="C59" i="4"/>
  <c r="D57" i="4"/>
  <c r="C57" i="4"/>
  <c r="D73" i="4"/>
  <c r="C73" i="4"/>
  <c r="D71" i="4"/>
  <c r="C71" i="4"/>
  <c r="D66" i="4"/>
  <c r="C66" i="4"/>
  <c r="D56" i="4"/>
  <c r="C56" i="4"/>
  <c r="D68" i="4"/>
  <c r="C68" i="4"/>
  <c r="D67" i="4"/>
  <c r="C67" i="4"/>
  <c r="D65" i="4"/>
  <c r="C118" i="4"/>
  <c r="C65" i="4"/>
  <c r="D54" i="4"/>
  <c r="D53" i="4"/>
  <c r="C54" i="4"/>
  <c r="C53" i="4"/>
  <c r="D52" i="4"/>
  <c r="D51" i="4"/>
  <c r="C52" i="4"/>
  <c r="C51" i="4"/>
  <c r="D50" i="4"/>
  <c r="D49" i="4"/>
  <c r="C50" i="4"/>
  <c r="C49" i="4"/>
  <c r="E48" i="4"/>
  <c r="E77" i="4"/>
  <c r="D46" i="4"/>
  <c r="C46" i="4"/>
  <c r="D45" i="4"/>
  <c r="C45" i="4"/>
  <c r="D43" i="4"/>
  <c r="C43" i="4"/>
  <c r="C42" i="4"/>
  <c r="D41" i="4"/>
  <c r="C41" i="4"/>
  <c r="D40" i="4"/>
  <c r="C40" i="4"/>
  <c r="D39" i="4"/>
  <c r="C39" i="4"/>
  <c r="D37" i="4"/>
  <c r="C37" i="4"/>
  <c r="D36" i="4"/>
  <c r="C36" i="4"/>
  <c r="D33" i="4"/>
  <c r="C33" i="4"/>
  <c r="D32" i="4"/>
  <c r="C32" i="4"/>
  <c r="D29" i="4"/>
  <c r="C29" i="4"/>
  <c r="D27" i="4"/>
  <c r="C27" i="4"/>
  <c r="D26" i="4"/>
  <c r="C126" i="4"/>
  <c r="C26" i="4"/>
  <c r="D25" i="4"/>
  <c r="C121" i="4"/>
  <c r="C25" i="4"/>
  <c r="D21" i="4"/>
  <c r="C21" i="4"/>
  <c r="D20" i="4"/>
  <c r="C20" i="4"/>
  <c r="D19" i="4"/>
  <c r="C19" i="4"/>
  <c r="D18" i="4"/>
  <c r="C18" i="4"/>
  <c r="D17" i="4"/>
  <c r="C17" i="4"/>
  <c r="C117" i="4"/>
  <c r="C123" i="4"/>
  <c r="C119" i="4"/>
  <c r="C58" i="4"/>
  <c r="C16" i="4"/>
  <c r="D16" i="4"/>
  <c r="C69" i="4"/>
  <c r="D69" i="4"/>
  <c r="D58" i="4"/>
  <c r="C55" i="4"/>
  <c r="C61" i="4"/>
  <c r="D55" i="4"/>
  <c r="C44" i="4"/>
  <c r="C38" i="4"/>
  <c r="D24" i="4"/>
  <c r="C72" i="4"/>
  <c r="C64" i="4"/>
  <c r="D64" i="4"/>
  <c r="D61" i="4"/>
  <c r="C35" i="4"/>
  <c r="D35" i="4"/>
  <c r="C80" i="4"/>
  <c r="C89" i="4"/>
  <c r="C24" i="4"/>
  <c r="D80" i="4"/>
  <c r="D89" i="4"/>
  <c r="D72" i="4"/>
  <c r="E76" i="4"/>
  <c r="D48" i="4"/>
  <c r="C48" i="4"/>
  <c r="D28" i="4"/>
  <c r="C28" i="4"/>
  <c r="C23" i="4"/>
  <c r="C77" i="4"/>
  <c r="C90" i="4"/>
  <c r="D24" i="6"/>
  <c r="D21" i="6"/>
  <c r="D22" i="6"/>
  <c r="D20" i="6"/>
  <c r="D18" i="6"/>
  <c r="D37" i="6"/>
  <c r="D48" i="6"/>
  <c r="D46" i="6"/>
  <c r="D47" i="6"/>
  <c r="D40" i="6"/>
  <c r="D56" i="6"/>
  <c r="D57" i="6"/>
  <c r="D19" i="6"/>
  <c r="D23" i="6"/>
  <c r="D25" i="6"/>
  <c r="D27" i="6"/>
  <c r="D28" i="6"/>
  <c r="D35" i="6"/>
  <c r="D38" i="4"/>
  <c r="D44" i="4"/>
  <c r="D42" i="4"/>
  <c r="D23" i="4"/>
  <c r="D77" i="4"/>
  <c r="D90" i="4"/>
</calcChain>
</file>

<file path=xl/comments1.xml><?xml version="1.0" encoding="utf-8"?>
<comments xmlns="http://schemas.openxmlformats.org/spreadsheetml/2006/main">
  <authors>
    <author>Fernando Vega</author>
  </authors>
  <commentList>
    <comment ref="A76" authorId="0">
      <text>
        <r>
          <rPr>
            <b/>
            <sz val="8"/>
            <color indexed="81"/>
            <rFont val="Tahoma"/>
            <family val="2"/>
          </rPr>
          <t>Fernando Vega:</t>
        </r>
        <r>
          <rPr>
            <sz val="8"/>
            <color indexed="81"/>
            <rFont val="Tahoma"/>
            <family val="2"/>
          </rPr>
          <t xml:space="preserve">
This field is optional. Leave blank when not applicable</t>
        </r>
      </text>
    </comment>
  </commentList>
</comments>
</file>

<file path=xl/sharedStrings.xml><?xml version="1.0" encoding="utf-8"?>
<sst xmlns="http://schemas.openxmlformats.org/spreadsheetml/2006/main" count="296" uniqueCount="198">
  <si>
    <t>University of Puerto Rico - Mayagüez Campus</t>
  </si>
  <si>
    <t>School of Engineering</t>
  </si>
  <si>
    <t>Department of Electrical and Computer Engineering</t>
  </si>
  <si>
    <t>Progress Report Evaluation</t>
  </si>
  <si>
    <t>Course</t>
  </si>
  <si>
    <t>Section</t>
  </si>
  <si>
    <t>Semester</t>
  </si>
  <si>
    <t>Date</t>
  </si>
  <si>
    <t>Name of Team</t>
  </si>
  <si>
    <t>Name of Evaluator</t>
  </si>
  <si>
    <t>Presentation Title</t>
  </si>
  <si>
    <t>Category</t>
  </si>
  <si>
    <t>% Weight</t>
  </si>
  <si>
    <t>Comments</t>
  </si>
  <si>
    <t>Presents the organization of the report</t>
  </si>
  <si>
    <t>Future work</t>
  </si>
  <si>
    <t>Bibliographic References</t>
  </si>
  <si>
    <t>Appendices</t>
  </si>
  <si>
    <t>Subtotal</t>
  </si>
  <si>
    <t>Overall Document form and style</t>
  </si>
  <si>
    <t>Progress report has a professional style and presentation</t>
  </si>
  <si>
    <t>Uses adequate language and vocabulary variety</t>
  </si>
  <si>
    <t>Uses argumentation or bibliographic references to support statements</t>
  </si>
  <si>
    <t>Document is clear and concise</t>
  </si>
  <si>
    <t>Student Outcome</t>
  </si>
  <si>
    <t>Summarizes deliverables and products up to this date as they relate to objectives achievement</t>
  </si>
  <si>
    <t>Summarizes delays, difficulties and problems up to this date, and contingency measures necessary to overcome them</t>
  </si>
  <si>
    <t>Executive summary (maximum length 1 page)</t>
  </si>
  <si>
    <t>Summarizes current status of expenditures and expectations for the remaining of the project</t>
  </si>
  <si>
    <t>Yes</t>
  </si>
  <si>
    <t>No</t>
  </si>
  <si>
    <t>Point value scale for binary choices</t>
  </si>
  <si>
    <t>Concise and clear</t>
  </si>
  <si>
    <t>Point value scale for ternary choices</t>
  </si>
  <si>
    <t>Wordy but complete</t>
  </si>
  <si>
    <t>Assessment</t>
  </si>
  <si>
    <t>Introduction</t>
  </si>
  <si>
    <t>Title page has university, department, title, logo, names and date</t>
  </si>
  <si>
    <t>Document is well organized and includes a table of contents; TOC has members responsible for writing each section</t>
  </si>
  <si>
    <t>Document has an appropriate composition sytle</t>
  </si>
  <si>
    <t>Documents uses correct grammar</t>
  </si>
  <si>
    <t>Gantt Chart shows percent completion for each task</t>
  </si>
  <si>
    <t>Progress Report Checklist</t>
  </si>
  <si>
    <t>Presents system conceptual design (how it will look like)</t>
  </si>
  <si>
    <t>Presents hardware design block diagram</t>
  </si>
  <si>
    <t>Presents hardware detailed schematics</t>
  </si>
  <si>
    <t>Presents Design justification</t>
  </si>
  <si>
    <t>Presents Power requirements</t>
  </si>
  <si>
    <t>Presents Firmware routines/flowcharts</t>
  </si>
  <si>
    <t>Presents software architecture</t>
  </si>
  <si>
    <t>Presents Class Diagrams</t>
  </si>
  <si>
    <t>Bibliography</t>
  </si>
  <si>
    <t>Check</t>
  </si>
  <si>
    <r>
      <t xml:space="preserve">Required (Mark </t>
    </r>
    <r>
      <rPr>
        <b/>
        <i/>
        <sz val="14"/>
        <rFont val="Arial"/>
        <family val="2"/>
      </rPr>
      <t>only</t>
    </r>
    <r>
      <rPr>
        <b/>
        <sz val="14"/>
        <rFont val="Arial"/>
        <family val="2"/>
      </rPr>
      <t xml:space="preserve"> if required in your project)</t>
    </r>
  </si>
  <si>
    <t>R</t>
  </si>
  <si>
    <t>OK</t>
  </si>
  <si>
    <t>Title page</t>
  </si>
  <si>
    <t>Table of Contents</t>
  </si>
  <si>
    <t>Table of Figures</t>
  </si>
  <si>
    <t>Table of Contents (with names of section authors)</t>
  </si>
  <si>
    <t>Optional Tables (Type the title here)</t>
  </si>
  <si>
    <t>Optional Table of Figures</t>
  </si>
  <si>
    <t>Executive summary (One page only)</t>
  </si>
  <si>
    <t>Max length in pages</t>
  </si>
  <si>
    <t>Executive Summary</t>
  </si>
  <si>
    <t>Other type of Table of contents</t>
  </si>
  <si>
    <t>Body of Report</t>
  </si>
  <si>
    <t>Other Appendices</t>
  </si>
  <si>
    <t>Presentation</t>
  </si>
  <si>
    <t>1 Page</t>
  </si>
  <si>
    <t>No Number</t>
  </si>
  <si>
    <t>Type of page numbering</t>
  </si>
  <si>
    <t>Lower case roman numbers (i, ii, iii, iv, …)</t>
  </si>
  <si>
    <t>Organization of Progress Report</t>
  </si>
  <si>
    <t>Do not include this title or page</t>
  </si>
  <si>
    <t>Name of Project</t>
  </si>
  <si>
    <t>Name of evaluator</t>
  </si>
  <si>
    <t>Reexamines problem description and project objectives taking into account the current status</t>
  </si>
  <si>
    <t>Summarizes problem description and project objectives taking into account the current status</t>
  </si>
  <si>
    <t>Grade Percent</t>
  </si>
  <si>
    <t>Lacking some relevant aspects</t>
  </si>
  <si>
    <t>Lacking many relevant aspects</t>
  </si>
  <si>
    <t>No information</t>
  </si>
  <si>
    <t>Score [0..4]</t>
  </si>
  <si>
    <t>Describes and analizes current expenditure on components, parts, software licencies and other system resources, and compares to budget, justifying any discrepancies</t>
  </si>
  <si>
    <t>Summarizes tasks and approach for the work remaining in the project</t>
  </si>
  <si>
    <t>Summarizes the analysis of expenditure against budget up to this date</t>
  </si>
  <si>
    <t>Presents and describes system architecture describing interfaces between components (An appendix is required for detailed interfaces documentation)</t>
  </si>
  <si>
    <t>Describes and analyzes current expenditure on personnel, consulting and other human resources, and compares to budget, justifying any discrepancies</t>
  </si>
  <si>
    <t>Lists all the system specifications</t>
  </si>
  <si>
    <t>Defines criteria and describes constraints for analysis of alternatives</t>
  </si>
  <si>
    <t>Presents spreadsheets or tables with comparison of alternatives</t>
  </si>
  <si>
    <t>Presents detailed diagrams with system architecture</t>
  </si>
  <si>
    <t>Presents detailed interfaces documentation</t>
  </si>
  <si>
    <t>1. Introduction</t>
  </si>
  <si>
    <t>2. Technical Progress (Complement this section with appendices for lengthy details)</t>
  </si>
  <si>
    <t>A. Glossary</t>
  </si>
  <si>
    <t>B. User Requirements</t>
  </si>
  <si>
    <t>C. System Specifications</t>
  </si>
  <si>
    <t>D. Analysis of Alternatives</t>
  </si>
  <si>
    <t>E. System Architecture and interfaces</t>
  </si>
  <si>
    <t>F. Design Documentation</t>
  </si>
  <si>
    <t>Presents detailed design criteria, constraints, standards, and calculations</t>
  </si>
  <si>
    <t>Presents detailed schematics and diagrams</t>
  </si>
  <si>
    <t>Presents spreadsheets with detailed comparison of actual expenditure against budget</t>
  </si>
  <si>
    <t xml:space="preserve">Analyzes expenditure and justifies any departures from the proposal </t>
  </si>
  <si>
    <t>Lists acronyms and terms of uncommon use and their definitions</t>
  </si>
  <si>
    <t>Analyzes progress of each task in terms of metrics</t>
  </si>
  <si>
    <t>Links to Gantt chart (MS Project file)</t>
  </si>
  <si>
    <t>Lists all the user requirements agreed with client</t>
  </si>
  <si>
    <t>Point value scale for descriptions</t>
  </si>
  <si>
    <t>Point value scale for lists</t>
  </si>
  <si>
    <t>Identifies or lists all</t>
  </si>
  <si>
    <t>Identifies or lists most</t>
  </si>
  <si>
    <t>Identifies or lists some</t>
  </si>
  <si>
    <t>Misses most</t>
  </si>
  <si>
    <t>No Information</t>
  </si>
  <si>
    <t>Not consistently or partially</t>
  </si>
  <si>
    <t>Point Value [0..4]</t>
  </si>
  <si>
    <t>H. Economic Analysis</t>
  </si>
  <si>
    <t>I. Task Progress and Gantt Chart</t>
  </si>
  <si>
    <t>J. Includes appendices for additional information not suitable for the body of the report</t>
  </si>
  <si>
    <t>G. Testing Plan</t>
  </si>
  <si>
    <t>Lists all the characteristics to be tested</t>
  </si>
  <si>
    <t>Lists the instruments and tools required for each test</t>
  </si>
  <si>
    <t>Describes the testing procedure for each characteristic to be tested</t>
  </si>
  <si>
    <t>Total</t>
  </si>
  <si>
    <t>Body of Proposal (maximum length 10 pages)</t>
  </si>
  <si>
    <t>Subtotal Progress Report</t>
  </si>
  <si>
    <t>a</t>
  </si>
  <si>
    <t>g</t>
  </si>
  <si>
    <t>e</t>
  </si>
  <si>
    <t>j</t>
  </si>
  <si>
    <t>c</t>
  </si>
  <si>
    <t>b</t>
  </si>
  <si>
    <t>Outcomes Assessment</t>
  </si>
  <si>
    <t>Outcome</t>
  </si>
  <si>
    <t>d</t>
  </si>
  <si>
    <t>f</t>
  </si>
  <si>
    <t>h</t>
  </si>
  <si>
    <t>i</t>
  </si>
  <si>
    <t>k</t>
  </si>
  <si>
    <t>10 pages</t>
  </si>
  <si>
    <t>Technical Progress</t>
  </si>
  <si>
    <t>Tasks Progress</t>
  </si>
  <si>
    <t>Appendix A - Glossary</t>
  </si>
  <si>
    <t>Appendix B - User Requirements</t>
  </si>
  <si>
    <t>Appendix C - System Specifications</t>
  </si>
  <si>
    <t>Appendix D - Analysis of Alternatives</t>
  </si>
  <si>
    <t>Appendix E - System Architecture and Interfaces</t>
  </si>
  <si>
    <t>Appendix F - Design Documentation</t>
  </si>
  <si>
    <t>Appendix G - Testing Plan</t>
  </si>
  <si>
    <t>Appendix H - Economic Analysis</t>
  </si>
  <si>
    <t>Appendix I - Tasks Progress and Gantt Chart</t>
  </si>
  <si>
    <t>PROJECTS THAT DESIGN HARDWARE</t>
  </si>
  <si>
    <t>PROJECTS THAT DESIGN SOFTWARE</t>
  </si>
  <si>
    <t>Presents User Interface</t>
  </si>
  <si>
    <t>Presents Use Case Diagrams</t>
  </si>
  <si>
    <t>Presents Sequence Diagrams</t>
  </si>
  <si>
    <t>Present Activity Diagrams</t>
  </si>
  <si>
    <t>Presents ER Diagrams</t>
  </si>
  <si>
    <t>Other documentation</t>
  </si>
  <si>
    <t>Other Documentation</t>
  </si>
  <si>
    <t>Presents hardware interfaces documentation</t>
  </si>
  <si>
    <t>Presents software interfaces documentation</t>
  </si>
  <si>
    <t>PROJECTS THAT INCLUDE DESIGN OF HARDWARE AND SOFTWARE</t>
  </si>
  <si>
    <t>Presents hardware/software interfaces documentation</t>
  </si>
  <si>
    <t>Attaches  up-to-date MS Project file</t>
  </si>
  <si>
    <t>2. Technical Progress</t>
  </si>
  <si>
    <t>3. Tasks Progress</t>
  </si>
  <si>
    <t>E. System Architecture and Interfaces</t>
  </si>
  <si>
    <t>H. Budget Analysis</t>
  </si>
  <si>
    <t>I. Tasks Analysis and Gantt Chart</t>
  </si>
  <si>
    <t>Arabic numbers (1, 2, 3, …, 10)</t>
  </si>
  <si>
    <t>Arabic numbers (11, …)</t>
  </si>
  <si>
    <t>Continue with page numbering using Arabic numbers</t>
  </si>
  <si>
    <t>Instructions for the Checking List</t>
  </si>
  <si>
    <t>This sheet has been designed to help you make sure that your progress report is complete. The parts of your report that are always required have been marked with an "R" in the third column of the table. The fourth column contains a formula that will display a red error message until you type any character in the "Check" column checking that the corresponding part is ready in the report. Optional parts have a clear blue background and if your report needs any of those parts type any character in the third column. The error message will be displayed until you check the corresponding part in the "Check" column.</t>
  </si>
  <si>
    <t>Presents new aspects of the project and analizes new literature that has been found or needed after the proposal was submitted</t>
  </si>
  <si>
    <t>Presents and describes design alternatives</t>
  </si>
  <si>
    <t>Presents and justifies analysis criteria for the design alternatives</t>
  </si>
  <si>
    <t>Based on the analysis criteria, justifies all the choices made (An appendix is required for details of analysis of alternatives)</t>
  </si>
  <si>
    <t>Present design progress describing system modules or components, citing all standards used</t>
  </si>
  <si>
    <t>Presents basic technical diagrams in the report body and refers to detailed diagrams in the appendix (Appendices are required for detailed descriptions, calculations and diagrams)</t>
  </si>
  <si>
    <t>Describes the status of the tasks completed up to this date, explaining and justifying any delays and contingency actions taken</t>
  </si>
  <si>
    <t>3. Tasks Progress (An appendix is required with detailed analysis of progress and link to the Gantt chart)</t>
  </si>
  <si>
    <t>Analizes current status with regard to the original schedule, explaining and justifying any changes in or departures from the approach presented in the proposal</t>
  </si>
  <si>
    <t>5. Next steps</t>
  </si>
  <si>
    <t>Describes upcoming tasks/phases considering current status, including corrective measures.</t>
  </si>
  <si>
    <t>Cites appropriate bibliographic, and information or data sources and standards in the text</t>
  </si>
  <si>
    <t>Lists all the bibliographic, information and data sources, and standards cited in the text</t>
  </si>
  <si>
    <t>Lists the expected results for each characteristic to be tested and corrective actions when tests fail</t>
  </si>
  <si>
    <t>Next Steps</t>
  </si>
  <si>
    <t>Presents modules/components description</t>
  </si>
  <si>
    <t>5. Next Steps</t>
  </si>
  <si>
    <t>4. Expenditure Analysis</t>
  </si>
  <si>
    <t>4. Expenditure Analysis (An appendix is required with detailed calculations)</t>
  </si>
  <si>
    <t>Expenditure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</si>
</sst>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0"/>
      <name val="Arial"/>
    </font>
    <font>
      <sz val="11"/>
      <color theme="1"/>
      <name val="Calibri"/>
      <family val="2"/>
      <scheme val="minor"/>
    </font>
    <font>
      <sz val="8"/>
      <name val="Arial"/>
      <family val="2"/>
    </font>
    <font>
      <b/>
      <sz val="16"/>
      <color indexed="58"/>
      <name val="Times New Roman"/>
      <family val="1"/>
    </font>
    <font>
      <b/>
      <sz val="14"/>
      <color indexed="56"/>
      <name val="Arial"/>
      <family val="2"/>
    </font>
    <font>
      <b/>
      <sz val="10"/>
      <name val="Arial"/>
      <family val="2"/>
    </font>
    <font>
      <b/>
      <sz val="14"/>
      <name val="Arial"/>
      <family val="2"/>
    </font>
    <font>
      <b/>
      <sz val="12"/>
      <name val="Times New Roman"/>
      <family val="1"/>
    </font>
    <font>
      <b/>
      <sz val="10"/>
      <name val="Arial"/>
      <family val="2"/>
    </font>
    <font>
      <sz val="10"/>
      <name val="Times New Roman"/>
      <family val="1"/>
    </font>
    <font>
      <sz val="12"/>
      <name val="Times New Roman"/>
      <family val="1"/>
    </font>
    <font>
      <sz val="10"/>
      <name val="Arial"/>
      <family val="2"/>
    </font>
    <font>
      <sz val="8"/>
      <color indexed="81"/>
      <name val="Tahoma"/>
      <family val="2"/>
    </font>
    <font>
      <b/>
      <sz val="8"/>
      <color indexed="81"/>
      <name val="Tahoma"/>
      <family val="2"/>
    </font>
    <font>
      <b/>
      <i/>
      <sz val="14"/>
      <name val="Arial"/>
      <family val="2"/>
    </font>
    <font>
      <sz val="10"/>
      <color rgb="FFFF0000"/>
      <name val="Arial"/>
      <family val="2"/>
    </font>
    <font>
      <sz val="14"/>
      <name val="Times New Roman"/>
      <family val="1"/>
    </font>
    <font>
      <b/>
      <sz val="16"/>
      <name val="Times New Roman"/>
      <family val="1"/>
    </font>
    <font>
      <b/>
      <sz val="18"/>
      <name val="Times New Roman"/>
      <family val="1"/>
    </font>
    <font>
      <b/>
      <sz val="16"/>
      <name val="Arial"/>
      <family val="2"/>
    </font>
    <font>
      <sz val="16"/>
      <name val="Arial"/>
      <family val="2"/>
    </font>
    <font>
      <b/>
      <sz val="11"/>
      <color theme="1"/>
      <name val="Calibri"/>
      <family val="2"/>
      <scheme val="minor"/>
    </font>
    <font>
      <sz val="11"/>
      <name val="Arial"/>
      <family val="2"/>
    </font>
    <font>
      <b/>
      <sz val="12"/>
      <name val="Arial"/>
      <family val="2"/>
    </font>
  </fonts>
  <fills count="8">
    <fill>
      <patternFill patternType="none"/>
    </fill>
    <fill>
      <patternFill patternType="gray125"/>
    </fill>
    <fill>
      <patternFill patternType="solid">
        <fgColor indexed="41"/>
        <bgColor indexed="64"/>
      </patternFill>
    </fill>
    <fill>
      <patternFill patternType="lightDown"/>
    </fill>
    <fill>
      <patternFill patternType="solid">
        <fgColor indexed="65"/>
        <bgColor indexed="64"/>
      </patternFill>
    </fill>
    <fill>
      <patternFill patternType="solid">
        <fgColor theme="4" tint="0.79998168889431442"/>
        <bgColor indexed="64"/>
      </patternFill>
    </fill>
    <fill>
      <patternFill patternType="lightDown">
        <bgColor theme="0"/>
      </patternFill>
    </fill>
    <fill>
      <patternFill patternType="lightDown">
        <bgColor auto="1"/>
      </patternFill>
    </fill>
  </fills>
  <borders count="4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0" fontId="1" fillId="0" borderId="0"/>
    <xf numFmtId="9" fontId="1" fillId="0" borderId="0" applyFont="0" applyFill="0" applyBorder="0" applyAlignment="0" applyProtection="0"/>
  </cellStyleXfs>
  <cellXfs count="182">
    <xf numFmtId="0" fontId="0" fillId="0" borderId="0" xfId="0"/>
    <xf numFmtId="0" fontId="5" fillId="0" borderId="0" xfId="0" applyFont="1"/>
    <xf numFmtId="0" fontId="0" fillId="0" borderId="1" xfId="0" applyBorder="1" applyProtection="1"/>
    <xf numFmtId="0" fontId="0" fillId="0" borderId="0" xfId="0" applyProtection="1"/>
    <xf numFmtId="0" fontId="6" fillId="2" borderId="1" xfId="0" applyFont="1" applyFill="1" applyBorder="1" applyAlignment="1" applyProtection="1">
      <alignment wrapText="1"/>
    </xf>
    <xf numFmtId="2" fontId="5" fillId="0" borderId="1" xfId="0" applyNumberFormat="1" applyFont="1" applyBorder="1" applyAlignment="1" applyProtection="1">
      <alignment horizontal="right"/>
    </xf>
    <xf numFmtId="0" fontId="10" fillId="0" borderId="1" xfId="0" applyFont="1" applyBorder="1" applyAlignment="1" applyProtection="1">
      <alignment horizontal="left" wrapText="1" indent="2"/>
      <protection locked="0"/>
    </xf>
    <xf numFmtId="0" fontId="10" fillId="0" borderId="1" xfId="0" applyFont="1" applyFill="1" applyBorder="1" applyAlignment="1" applyProtection="1">
      <alignment horizontal="left" wrapText="1" indent="2"/>
      <protection locked="0"/>
    </xf>
    <xf numFmtId="0" fontId="6" fillId="0" borderId="6" xfId="0" applyFont="1" applyFill="1" applyBorder="1" applyAlignment="1" applyProtection="1">
      <alignment wrapText="1"/>
    </xf>
    <xf numFmtId="0" fontId="7" fillId="0" borderId="7" xfId="0" applyFont="1" applyBorder="1" applyAlignment="1" applyProtection="1">
      <alignment horizontal="left" wrapText="1" indent="1"/>
    </xf>
    <xf numFmtId="0" fontId="10" fillId="0" borderId="7" xfId="0" applyFont="1" applyBorder="1" applyAlignment="1" applyProtection="1">
      <alignment horizontal="left" wrapText="1" indent="2"/>
    </xf>
    <xf numFmtId="0" fontId="6" fillId="0" borderId="8" xfId="0" applyFont="1" applyBorder="1" applyAlignment="1">
      <alignment horizontal="center"/>
    </xf>
    <xf numFmtId="0" fontId="5" fillId="0" borderId="0" xfId="0" applyFont="1" applyAlignment="1" applyProtection="1">
      <alignment horizontal="right"/>
    </xf>
    <xf numFmtId="0" fontId="0" fillId="0" borderId="0" xfId="0" applyBorder="1" applyAlignment="1" applyProtection="1"/>
    <xf numFmtId="0" fontId="6" fillId="0" borderId="9" xfId="0" applyFont="1" applyBorder="1" applyAlignment="1" applyProtection="1">
      <alignment horizontal="center" wrapText="1"/>
    </xf>
    <xf numFmtId="0" fontId="5" fillId="0" borderId="10" xfId="0" applyFont="1" applyBorder="1" applyAlignment="1" applyProtection="1">
      <alignment horizontal="center"/>
    </xf>
    <xf numFmtId="0" fontId="11" fillId="0" borderId="1"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6" fillId="0" borderId="14" xfId="0" applyFont="1" applyBorder="1"/>
    <xf numFmtId="0" fontId="15" fillId="0" borderId="15" xfId="0" applyFont="1" applyBorder="1"/>
    <xf numFmtId="0" fontId="15" fillId="0" borderId="16" xfId="0" applyFont="1" applyBorder="1"/>
    <xf numFmtId="0" fontId="11" fillId="5" borderId="1" xfId="0" applyFont="1" applyFill="1" applyBorder="1" applyAlignment="1" applyProtection="1">
      <alignment horizontal="center"/>
      <protection locked="0"/>
    </xf>
    <xf numFmtId="0" fontId="5" fillId="5" borderId="10"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15" fillId="5" borderId="15" xfId="0" applyFont="1" applyFill="1" applyBorder="1"/>
    <xf numFmtId="0" fontId="10" fillId="5" borderId="7" xfId="0" applyFont="1" applyFill="1" applyBorder="1" applyAlignment="1" applyProtection="1">
      <alignment horizontal="left" wrapText="1" indent="2"/>
    </xf>
    <xf numFmtId="0" fontId="7" fillId="0" borderId="17" xfId="0" applyFont="1" applyFill="1" applyBorder="1" applyAlignment="1" applyProtection="1">
      <alignment horizontal="left" wrapText="1" indent="1"/>
    </xf>
    <xf numFmtId="0" fontId="9" fillId="0" borderId="0" xfId="0" applyFont="1"/>
    <xf numFmtId="0" fontId="11" fillId="0" borderId="19" xfId="0" applyFont="1" applyBorder="1" applyAlignment="1" applyProtection="1">
      <alignment horizontal="center" wrapText="1"/>
    </xf>
    <xf numFmtId="0" fontId="7" fillId="5" borderId="7" xfId="0" applyFont="1" applyFill="1" applyBorder="1" applyAlignment="1" applyProtection="1">
      <alignment horizontal="left" wrapText="1" indent="1"/>
    </xf>
    <xf numFmtId="0" fontId="16" fillId="0" borderId="18" xfId="0" applyFont="1" applyBorder="1" applyAlignment="1" applyProtection="1">
      <alignment horizontal="center"/>
      <protection locked="0"/>
    </xf>
    <xf numFmtId="0" fontId="11" fillId="6" borderId="1" xfId="0" applyFont="1" applyFill="1" applyBorder="1" applyAlignment="1" applyProtection="1">
      <alignment horizontal="center"/>
    </xf>
    <xf numFmtId="0" fontId="5" fillId="6" borderId="10" xfId="0" applyFont="1" applyFill="1" applyBorder="1" applyAlignment="1" applyProtection="1">
      <alignment horizontal="center"/>
    </xf>
    <xf numFmtId="0" fontId="15" fillId="6" borderId="15" xfId="0" applyFont="1" applyFill="1" applyBorder="1" applyProtection="1"/>
    <xf numFmtId="0" fontId="0" fillId="7" borderId="1" xfId="0" applyFill="1" applyBorder="1" applyAlignment="1" applyProtection="1">
      <alignment horizontal="center"/>
    </xf>
    <xf numFmtId="0" fontId="5" fillId="7" borderId="10" xfId="0" applyFont="1" applyFill="1" applyBorder="1" applyAlignment="1" applyProtection="1">
      <alignment horizontal="center"/>
    </xf>
    <xf numFmtId="0" fontId="15" fillId="7" borderId="15" xfId="0" applyFont="1" applyFill="1" applyBorder="1" applyProtection="1"/>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5" fillId="0" borderId="23" xfId="0" applyFont="1" applyBorder="1" applyAlignment="1">
      <alignment horizontal="left" vertical="center"/>
    </xf>
    <xf numFmtId="0" fontId="11" fillId="0" borderId="24" xfId="0" applyFont="1" applyBorder="1" applyAlignment="1">
      <alignment horizontal="left" vertical="center" indent="1"/>
    </xf>
    <xf numFmtId="0" fontId="5" fillId="0" borderId="24" xfId="0" applyFont="1" applyBorder="1" applyAlignment="1">
      <alignment vertical="center"/>
    </xf>
    <xf numFmtId="0" fontId="5" fillId="0" borderId="24" xfId="0" applyFont="1" applyBorder="1" applyAlignment="1">
      <alignment horizontal="left" vertical="center"/>
    </xf>
    <xf numFmtId="0" fontId="11" fillId="0" borderId="26" xfId="0" applyFont="1" applyBorder="1"/>
    <xf numFmtId="0" fontId="11" fillId="0" borderId="27" xfId="0" applyFont="1" applyBorder="1"/>
    <xf numFmtId="0" fontId="0" fillId="0" borderId="26" xfId="0" applyBorder="1"/>
    <xf numFmtId="0" fontId="11" fillId="0" borderId="26" xfId="0" applyFont="1" applyBorder="1" applyAlignment="1">
      <alignment vertical="center" wrapText="1"/>
    </xf>
    <xf numFmtId="0" fontId="11" fillId="5" borderId="24" xfId="0" applyFont="1" applyFill="1" applyBorder="1" applyAlignment="1">
      <alignment horizontal="left" vertical="center" indent="1"/>
    </xf>
    <xf numFmtId="0" fontId="11" fillId="5" borderId="25" xfId="0" applyFont="1" applyFill="1" applyBorder="1" applyAlignment="1">
      <alignment horizontal="left" indent="1"/>
    </xf>
    <xf numFmtId="0" fontId="11" fillId="0" borderId="0" xfId="0" applyFont="1"/>
    <xf numFmtId="0" fontId="0" fillId="0" borderId="0" xfId="0" applyFill="1"/>
    <xf numFmtId="9" fontId="8" fillId="0" borderId="1" xfId="0" applyNumberFormat="1" applyFont="1" applyBorder="1" applyProtection="1"/>
    <xf numFmtId="0" fontId="0" fillId="0" borderId="1" xfId="0" applyFill="1" applyBorder="1" applyAlignment="1" applyProtection="1"/>
    <xf numFmtId="9" fontId="5" fillId="0" borderId="1" xfId="0" applyNumberFormat="1" applyFont="1" applyBorder="1" applyProtection="1"/>
    <xf numFmtId="0" fontId="5" fillId="0" borderId="0" xfId="0" applyFont="1" applyFill="1"/>
    <xf numFmtId="2" fontId="8" fillId="0" borderId="1" xfId="0" applyNumberFormat="1" applyFont="1" applyBorder="1" applyAlignment="1" applyProtection="1">
      <alignment horizontal="right"/>
    </xf>
    <xf numFmtId="9" fontId="8" fillId="0" borderId="1" xfId="0" applyNumberFormat="1" applyFont="1" applyBorder="1" applyAlignment="1" applyProtection="1"/>
    <xf numFmtId="0" fontId="0" fillId="0" borderId="1" xfId="0" applyBorder="1" applyAlignment="1" applyProtection="1">
      <alignment horizontal="right"/>
    </xf>
    <xf numFmtId="0" fontId="7" fillId="0" borderId="1" xfId="0" applyFont="1" applyBorder="1" applyAlignment="1" applyProtection="1">
      <alignment horizontal="left" wrapText="1" indent="1"/>
    </xf>
    <xf numFmtId="0" fontId="7" fillId="3" borderId="1" xfId="0" applyFont="1" applyFill="1" applyBorder="1" applyAlignment="1" applyProtection="1">
      <alignment horizontal="left" wrapText="1" indent="1"/>
    </xf>
    <xf numFmtId="9" fontId="10" fillId="0" borderId="1" xfId="0" applyNumberFormat="1" applyFont="1" applyBorder="1" applyAlignment="1" applyProtection="1">
      <alignment wrapText="1"/>
    </xf>
    <xf numFmtId="9" fontId="7" fillId="0" borderId="1" xfId="0" applyNumberFormat="1" applyFont="1" applyFill="1" applyBorder="1" applyAlignment="1" applyProtection="1">
      <alignment wrapText="1"/>
    </xf>
    <xf numFmtId="9" fontId="10" fillId="0" borderId="1" xfId="0" applyNumberFormat="1" applyFont="1" applyFill="1" applyBorder="1" applyAlignment="1" applyProtection="1">
      <alignment wrapText="1"/>
    </xf>
    <xf numFmtId="0" fontId="10" fillId="0" borderId="1" xfId="0" applyNumberFormat="1" applyFont="1" applyBorder="1" applyAlignment="1" applyProtection="1">
      <alignment horizontal="right" wrapText="1"/>
    </xf>
    <xf numFmtId="9" fontId="0" fillId="0" borderId="0" xfId="0" applyNumberFormat="1" applyAlignment="1" applyProtection="1">
      <alignment horizontal="right"/>
    </xf>
    <xf numFmtId="9" fontId="10" fillId="0" borderId="1" xfId="0" applyNumberFormat="1" applyFont="1" applyBorder="1" applyAlignment="1" applyProtection="1">
      <alignment horizontal="right" wrapText="1" indent="2"/>
    </xf>
    <xf numFmtId="0" fontId="10" fillId="0" borderId="1" xfId="0" applyFont="1" applyBorder="1" applyAlignment="1" applyProtection="1">
      <alignment horizontal="left" wrapText="1" indent="2"/>
    </xf>
    <xf numFmtId="9" fontId="8" fillId="3" borderId="1" xfId="0" applyNumberFormat="1" applyFont="1" applyFill="1" applyBorder="1" applyProtection="1"/>
    <xf numFmtId="0" fontId="0" fillId="3" borderId="1" xfId="0" applyFill="1" applyBorder="1" applyProtection="1"/>
    <xf numFmtId="0" fontId="7" fillId="0" borderId="1" xfId="0" applyFont="1" applyFill="1" applyBorder="1" applyAlignment="1" applyProtection="1">
      <alignment horizontal="left" wrapText="1" indent="1"/>
    </xf>
    <xf numFmtId="0" fontId="10" fillId="0" borderId="1" xfId="0" applyFont="1" applyFill="1" applyBorder="1" applyAlignment="1" applyProtection="1">
      <alignment horizontal="left" wrapText="1" indent="2"/>
    </xf>
    <xf numFmtId="0" fontId="10" fillId="5" borderId="1" xfId="0" applyFont="1" applyFill="1" applyBorder="1" applyAlignment="1" applyProtection="1">
      <alignment horizontal="left" wrapText="1" indent="2"/>
    </xf>
    <xf numFmtId="0" fontId="17" fillId="0" borderId="4" xfId="0" applyFont="1" applyFill="1" applyBorder="1" applyAlignment="1" applyProtection="1">
      <alignment horizontal="center" wrapText="1"/>
    </xf>
    <xf numFmtId="0" fontId="7" fillId="5" borderId="1" xfId="0" applyFont="1" applyFill="1" applyBorder="1" applyAlignment="1" applyProtection="1">
      <alignment horizontal="left" wrapText="1" indent="1"/>
    </xf>
    <xf numFmtId="9" fontId="5" fillId="0" borderId="1" xfId="0" applyNumberFormat="1" applyFont="1" applyBorder="1" applyAlignment="1" applyProtection="1">
      <alignment horizontal="left" indent="1"/>
    </xf>
    <xf numFmtId="9" fontId="5" fillId="3" borderId="1" xfId="0" applyNumberFormat="1" applyFont="1" applyFill="1" applyBorder="1" applyAlignment="1" applyProtection="1">
      <alignment horizontal="left" indent="1"/>
    </xf>
    <xf numFmtId="0" fontId="5" fillId="0" borderId="0" xfId="0" applyFont="1" applyProtection="1"/>
    <xf numFmtId="0" fontId="5" fillId="0" borderId="1" xfId="0" applyFont="1" applyBorder="1" applyAlignment="1" applyProtection="1">
      <alignment wrapText="1"/>
    </xf>
    <xf numFmtId="0" fontId="5" fillId="0" borderId="0" xfId="0" applyFont="1" applyBorder="1" applyAlignment="1" applyProtection="1"/>
    <xf numFmtId="0" fontId="11" fillId="0" borderId="1" xfId="0" applyFont="1" applyBorder="1" applyAlignment="1" applyProtection="1"/>
    <xf numFmtId="0" fontId="11" fillId="0" borderId="5" xfId="0" applyFont="1" applyBorder="1" applyAlignment="1" applyProtection="1"/>
    <xf numFmtId="9" fontId="0" fillId="0" borderId="5" xfId="0" applyNumberFormat="1" applyBorder="1" applyProtection="1"/>
    <xf numFmtId="0" fontId="0" fillId="0" borderId="4" xfId="0" applyBorder="1" applyAlignment="1" applyProtection="1"/>
    <xf numFmtId="0" fontId="5" fillId="0" borderId="0" xfId="0" applyFont="1" applyBorder="1" applyAlignment="1" applyProtection="1">
      <alignment wrapText="1"/>
    </xf>
    <xf numFmtId="0" fontId="5" fillId="0" borderId="1" xfId="0" applyFont="1" applyBorder="1" applyAlignment="1" applyProtection="1"/>
    <xf numFmtId="0" fontId="5" fillId="3" borderId="1" xfId="0" applyFont="1" applyFill="1" applyBorder="1" applyProtection="1"/>
    <xf numFmtId="0" fontId="17" fillId="0" borderId="1" xfId="0" applyFont="1" applyFill="1" applyBorder="1" applyAlignment="1" applyProtection="1">
      <alignment horizontal="left" wrapText="1" indent="1"/>
    </xf>
    <xf numFmtId="0" fontId="17" fillId="0" borderId="1" xfId="0" applyFont="1" applyFill="1" applyBorder="1" applyAlignment="1" applyProtection="1">
      <alignment horizontal="left" wrapText="1"/>
    </xf>
    <xf numFmtId="9" fontId="19" fillId="0" borderId="1" xfId="0" applyNumberFormat="1" applyFont="1" applyBorder="1" applyProtection="1"/>
    <xf numFmtId="2" fontId="19" fillId="0" borderId="1" xfId="0" applyNumberFormat="1" applyFont="1" applyBorder="1" applyProtection="1"/>
    <xf numFmtId="9" fontId="17" fillId="0" borderId="5" xfId="0" applyNumberFormat="1" applyFont="1" applyFill="1" applyBorder="1" applyAlignment="1" applyProtection="1">
      <alignment wrapText="1"/>
    </xf>
    <xf numFmtId="2" fontId="17" fillId="0" borderId="5" xfId="0" applyNumberFormat="1" applyFont="1" applyFill="1" applyBorder="1" applyAlignment="1" applyProtection="1">
      <alignment wrapText="1"/>
    </xf>
    <xf numFmtId="0" fontId="17" fillId="3" borderId="1" xfId="0" applyFont="1" applyFill="1" applyBorder="1" applyAlignment="1" applyProtection="1">
      <alignment horizontal="left" wrapText="1" indent="1"/>
    </xf>
    <xf numFmtId="0" fontId="20" fillId="0" borderId="0" xfId="0" applyFont="1"/>
    <xf numFmtId="0" fontId="10" fillId="0" borderId="2" xfId="0" applyFont="1" applyFill="1" applyBorder="1" applyAlignment="1" applyProtection="1">
      <alignment horizontal="left" wrapText="1" indent="2"/>
    </xf>
    <xf numFmtId="9" fontId="10" fillId="0" borderId="2" xfId="0" applyNumberFormat="1" applyFont="1" applyFill="1" applyBorder="1" applyAlignment="1" applyProtection="1">
      <alignment wrapText="1"/>
    </xf>
    <xf numFmtId="0" fontId="0" fillId="0" borderId="2" xfId="0" applyBorder="1" applyAlignment="1" applyProtection="1">
      <alignment horizontal="right"/>
    </xf>
    <xf numFmtId="9" fontId="10" fillId="0" borderId="2" xfId="0" applyNumberFormat="1" applyFont="1" applyBorder="1" applyAlignment="1" applyProtection="1">
      <alignment horizontal="right" wrapText="1" indent="2"/>
    </xf>
    <xf numFmtId="0" fontId="10" fillId="0" borderId="2" xfId="0" applyFont="1" applyBorder="1" applyAlignment="1" applyProtection="1">
      <alignment horizontal="left" wrapText="1" indent="2"/>
    </xf>
    <xf numFmtId="0" fontId="18" fillId="0" borderId="1" xfId="0" applyFont="1" applyBorder="1" applyAlignment="1" applyProtection="1">
      <alignment wrapText="1"/>
    </xf>
    <xf numFmtId="9" fontId="18" fillId="0" borderId="1" xfId="0" applyNumberFormat="1" applyFont="1" applyBorder="1" applyAlignment="1" applyProtection="1">
      <alignment wrapText="1"/>
    </xf>
    <xf numFmtId="0" fontId="17" fillId="0" borderId="1" xfId="0" applyFont="1" applyBorder="1" applyAlignment="1" applyProtection="1">
      <alignment horizontal="left" wrapText="1" indent="1"/>
    </xf>
    <xf numFmtId="9" fontId="19" fillId="0" borderId="1" xfId="0" applyNumberFormat="1" applyFont="1" applyBorder="1" applyAlignment="1" applyProtection="1">
      <alignment horizontal="right"/>
    </xf>
    <xf numFmtId="2" fontId="19" fillId="0" borderId="1" xfId="0" applyNumberFormat="1" applyFont="1" applyBorder="1" applyAlignment="1" applyProtection="1">
      <alignment horizontal="right"/>
    </xf>
    <xf numFmtId="2" fontId="18" fillId="0" borderId="1" xfId="0" applyNumberFormat="1" applyFont="1" applyBorder="1" applyAlignment="1" applyProtection="1">
      <alignment wrapText="1"/>
    </xf>
    <xf numFmtId="164" fontId="19" fillId="0" borderId="1" xfId="0" applyNumberFormat="1" applyFont="1" applyBorder="1" applyAlignment="1" applyProtection="1">
      <alignment horizontal="right"/>
    </xf>
    <xf numFmtId="0" fontId="4" fillId="0" borderId="0" xfId="0" applyFont="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6" fillId="2" borderId="1" xfId="0" applyFont="1" applyFill="1" applyBorder="1" applyAlignment="1" applyProtection="1">
      <alignment horizontal="center" wrapText="1"/>
    </xf>
    <xf numFmtId="0" fontId="19" fillId="4" borderId="1" xfId="0" applyFont="1" applyFill="1" applyBorder="1" applyAlignment="1" applyProtection="1">
      <alignment horizontal="center"/>
    </xf>
    <xf numFmtId="0" fontId="5" fillId="4" borderId="1" xfId="0" applyFont="1" applyFill="1"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18" fillId="0" borderId="1" xfId="0" applyFont="1" applyBorder="1" applyAlignment="1" applyProtection="1">
      <alignment horizontal="center" wrapText="1"/>
    </xf>
    <xf numFmtId="0" fontId="0" fillId="0" borderId="1" xfId="0" applyFill="1" applyBorder="1" applyAlignment="1" applyProtection="1">
      <alignment horizontal="center"/>
    </xf>
    <xf numFmtId="0" fontId="5" fillId="0" borderId="1" xfId="0" applyFont="1" applyFill="1" applyBorder="1" applyAlignment="1" applyProtection="1">
      <alignment horizontal="center"/>
    </xf>
    <xf numFmtId="0" fontId="19" fillId="0" borderId="1" xfId="0" applyFont="1" applyBorder="1" applyAlignment="1" applyProtection="1">
      <alignment horizontal="center"/>
    </xf>
    <xf numFmtId="0" fontId="5" fillId="0" borderId="0" xfId="0" applyFont="1" applyAlignment="1" applyProtection="1">
      <alignment horizontal="center"/>
    </xf>
    <xf numFmtId="0" fontId="0" fillId="0" borderId="0" xfId="0" applyAlignment="1">
      <alignment horizontal="center"/>
    </xf>
    <xf numFmtId="0" fontId="1" fillId="0" borderId="1" xfId="1" applyBorder="1" applyAlignment="1">
      <alignment horizontal="center"/>
    </xf>
    <xf numFmtId="165" fontId="1" fillId="0" borderId="1" xfId="1" applyNumberFormat="1" applyBorder="1"/>
    <xf numFmtId="0" fontId="21" fillId="0" borderId="1" xfId="1" applyFont="1" applyBorder="1" applyAlignment="1">
      <alignment horizontal="center"/>
    </xf>
    <xf numFmtId="164" fontId="21" fillId="0" borderId="1" xfId="1" applyNumberFormat="1" applyFont="1" applyBorder="1" applyAlignment="1">
      <alignment horizontal="center"/>
    </xf>
    <xf numFmtId="0" fontId="22" fillId="0" borderId="0" xfId="0" applyFont="1" applyProtection="1"/>
    <xf numFmtId="0" fontId="3" fillId="0" borderId="0" xfId="0" applyFont="1" applyAlignment="1" applyProtection="1"/>
    <xf numFmtId="0" fontId="4" fillId="0" borderId="0" xfId="0" applyFont="1" applyAlignment="1" applyProtection="1"/>
    <xf numFmtId="0" fontId="10" fillId="5" borderId="7" xfId="0" applyFont="1" applyFill="1" applyBorder="1" applyAlignment="1" applyProtection="1">
      <alignment horizontal="left" wrapText="1" indent="2"/>
      <protection locked="0"/>
    </xf>
    <xf numFmtId="0" fontId="10" fillId="5" borderId="5" xfId="0" applyFont="1" applyFill="1" applyBorder="1" applyAlignment="1" applyProtection="1">
      <alignment horizontal="left" wrapText="1" indent="2"/>
      <protection locked="0"/>
    </xf>
    <xf numFmtId="0" fontId="7" fillId="0" borderId="7"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5" fillId="0" borderId="10"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0" fillId="0" borderId="0" xfId="0" applyAlignment="1" applyProtection="1">
      <alignment wrapText="1"/>
    </xf>
    <xf numFmtId="0" fontId="19" fillId="0" borderId="1" xfId="0" applyFont="1" applyBorder="1" applyAlignment="1" applyProtection="1">
      <alignment wrapText="1"/>
      <protection locked="0"/>
    </xf>
    <xf numFmtId="0" fontId="8"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2" xfId="0" applyBorder="1" applyAlignment="1" applyProtection="1">
      <alignment wrapText="1"/>
    </xf>
    <xf numFmtId="0" fontId="0" fillId="0" borderId="0" xfId="0" applyAlignment="1" applyProtection="1">
      <alignment wrapText="1"/>
      <protection locked="0"/>
    </xf>
    <xf numFmtId="0" fontId="5" fillId="0" borderId="1" xfId="0" applyFont="1" applyFill="1" applyBorder="1" applyAlignment="1" applyProtection="1">
      <alignment wrapText="1"/>
      <protection locked="0"/>
    </xf>
    <xf numFmtId="0" fontId="0" fillId="0" borderId="1" xfId="0" applyFill="1" applyBorder="1" applyAlignment="1" applyProtection="1">
      <alignment wrapText="1"/>
      <protection locked="0"/>
    </xf>
    <xf numFmtId="0" fontId="5" fillId="0" borderId="1" xfId="0" applyFont="1" applyBorder="1" applyAlignment="1" applyProtection="1">
      <alignment horizontal="left" wrapText="1"/>
      <protection locked="0"/>
    </xf>
    <xf numFmtId="0" fontId="19" fillId="0" borderId="1" xfId="0" applyFont="1" applyBorder="1" applyAlignment="1" applyProtection="1">
      <alignment wrapText="1"/>
    </xf>
    <xf numFmtId="0" fontId="5" fillId="0" borderId="0" xfId="0" applyFont="1" applyAlignment="1" applyProtection="1">
      <alignment wrapText="1"/>
    </xf>
    <xf numFmtId="0" fontId="0" fillId="0" borderId="0" xfId="0" applyAlignment="1">
      <alignment wrapText="1"/>
    </xf>
    <xf numFmtId="0" fontId="21" fillId="0" borderId="0" xfId="1" applyFont="1" applyAlignment="1">
      <alignment horizontal="center"/>
    </xf>
    <xf numFmtId="0" fontId="5" fillId="0" borderId="2" xfId="0" applyFont="1" applyBorder="1" applyAlignment="1" applyProtection="1">
      <alignment horizontal="right"/>
      <protection locked="0"/>
    </xf>
    <xf numFmtId="0" fontId="5" fillId="0" borderId="0" xfId="0" applyFont="1" applyAlignment="1" applyProtection="1">
      <alignment horizontal="right"/>
    </xf>
    <xf numFmtId="15" fontId="5" fillId="0" borderId="2" xfId="0" applyNumberFormat="1" applyFont="1" applyBorder="1" applyAlignment="1" applyProtection="1">
      <alignment horizontal="right"/>
      <protection locked="0"/>
    </xf>
    <xf numFmtId="0" fontId="3" fillId="0" borderId="0" xfId="0" applyFont="1" applyAlignment="1" applyProtection="1">
      <alignment horizontal="center"/>
    </xf>
    <xf numFmtId="0" fontId="4" fillId="0" borderId="0" xfId="0" applyFont="1" applyAlignment="1" applyProtection="1">
      <alignment horizontal="center"/>
    </xf>
    <xf numFmtId="0" fontId="5" fillId="0" borderId="3" xfId="0" applyFont="1" applyBorder="1" applyAlignment="1" applyProtection="1">
      <alignment horizontal="right"/>
      <protection locked="0"/>
    </xf>
    <xf numFmtId="0" fontId="11" fillId="0" borderId="3" xfId="0" applyFont="1" applyBorder="1" applyAlignment="1" applyProtection="1"/>
    <xf numFmtId="0" fontId="0" fillId="0" borderId="3" xfId="0" applyBorder="1" applyAlignment="1" applyProtection="1"/>
    <xf numFmtId="0" fontId="0" fillId="0" borderId="0" xfId="0" applyAlignment="1" applyProtection="1">
      <alignment horizontal="center"/>
    </xf>
    <xf numFmtId="0" fontId="22" fillId="0" borderId="0" xfId="0" applyFont="1" applyAlignment="1" applyProtection="1">
      <alignment horizontal="left" wrapText="1"/>
    </xf>
    <xf numFmtId="0" fontId="23" fillId="0" borderId="0" xfId="0" applyFont="1" applyAlignment="1" applyProtection="1">
      <alignment horizontal="center"/>
    </xf>
    <xf numFmtId="0" fontId="11" fillId="0" borderId="37"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6" fillId="0" borderId="0" xfId="0" applyFont="1" applyAlignment="1">
      <alignment horizontal="center"/>
    </xf>
    <xf numFmtId="0" fontId="11" fillId="0" borderId="27" xfId="0" applyFont="1" applyBorder="1" applyAlignment="1">
      <alignment vertical="center" wrapText="1"/>
    </xf>
    <xf numFmtId="0" fontId="11" fillId="0" borderId="28" xfId="0" applyFont="1" applyBorder="1" applyAlignment="1">
      <alignment vertical="center" wrapText="1"/>
    </xf>
    <xf numFmtId="0" fontId="0" fillId="0" borderId="27" xfId="0" applyBorder="1" applyAlignment="1">
      <alignment horizontal="center"/>
    </xf>
    <xf numFmtId="0" fontId="0" fillId="0" borderId="28" xfId="0" applyBorder="1" applyAlignment="1">
      <alignment horizont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9" xfId="0" applyFont="1" applyBorder="1" applyAlignment="1">
      <alignment horizontal="center"/>
    </xf>
    <xf numFmtId="0" fontId="15" fillId="0" borderId="22" xfId="0" applyFont="1" applyBorder="1" applyAlignment="1">
      <alignment horizontal="center"/>
    </xf>
    <xf numFmtId="0" fontId="11"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cellXfs>
  <cellStyles count="3">
    <cellStyle name="Normal" xfId="0" builtinId="0"/>
    <cellStyle name="Normal 2" xfId="1"/>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I127"/>
  <sheetViews>
    <sheetView tabSelected="1" topLeftCell="A16" zoomScale="80" zoomScaleNormal="80" zoomScalePageLayoutView="80" workbookViewId="0">
      <selection activeCell="A37" sqref="A37"/>
    </sheetView>
  </sheetViews>
  <sheetFormatPr baseColWidth="10" defaultColWidth="8.83203125" defaultRowHeight="12" x14ac:dyDescent="0"/>
  <cols>
    <col min="1" max="1" width="61.83203125" customWidth="1"/>
    <col min="2" max="2" width="28.5" bestFit="1" customWidth="1"/>
    <col min="3" max="3" width="12.1640625" customWidth="1"/>
    <col min="4" max="4" width="10.1640625" customWidth="1"/>
    <col min="5" max="5" width="10" customWidth="1"/>
    <col min="6" max="6" width="62.6640625" style="146" customWidth="1"/>
    <col min="7" max="7" width="15.1640625" style="121" customWidth="1"/>
  </cols>
  <sheetData>
    <row r="1" spans="1:7" ht="18">
      <c r="A1" s="151" t="s">
        <v>0</v>
      </c>
      <c r="B1" s="151"/>
      <c r="C1" s="151"/>
      <c r="D1" s="151"/>
      <c r="E1" s="151"/>
      <c r="F1" s="151"/>
      <c r="G1" s="151"/>
    </row>
    <row r="2" spans="1:7" ht="18">
      <c r="A2" s="151" t="s">
        <v>1</v>
      </c>
      <c r="B2" s="151"/>
      <c r="C2" s="151"/>
      <c r="D2" s="151"/>
      <c r="E2" s="151"/>
      <c r="F2" s="151"/>
      <c r="G2" s="151"/>
    </row>
    <row r="3" spans="1:7" ht="18">
      <c r="A3" s="151" t="s">
        <v>2</v>
      </c>
      <c r="B3" s="151"/>
      <c r="C3" s="151"/>
      <c r="D3" s="151"/>
      <c r="E3" s="151"/>
      <c r="F3" s="151"/>
      <c r="G3" s="151"/>
    </row>
    <row r="4" spans="1:7">
      <c r="A4" s="3"/>
      <c r="B4" s="3"/>
      <c r="C4" s="3"/>
      <c r="D4" s="3"/>
      <c r="E4" s="3"/>
      <c r="F4" s="135"/>
      <c r="G4" s="109"/>
    </row>
    <row r="5" spans="1:7" ht="17">
      <c r="A5" s="152" t="s">
        <v>3</v>
      </c>
      <c r="B5" s="152"/>
      <c r="C5" s="152"/>
      <c r="D5" s="152"/>
      <c r="E5" s="152"/>
      <c r="F5" s="152"/>
      <c r="G5" s="152"/>
    </row>
    <row r="6" spans="1:7">
      <c r="A6" s="3"/>
      <c r="B6" s="3"/>
      <c r="C6" s="3"/>
      <c r="D6" s="3"/>
      <c r="E6" s="3"/>
      <c r="F6" s="135"/>
      <c r="G6" s="109"/>
    </row>
    <row r="7" spans="1:7">
      <c r="A7" s="149" t="s">
        <v>4</v>
      </c>
      <c r="B7" s="149"/>
      <c r="C7" s="153"/>
      <c r="D7" s="153"/>
      <c r="E7" s="153"/>
      <c r="F7" s="153"/>
      <c r="G7" s="110"/>
    </row>
    <row r="8" spans="1:7">
      <c r="A8" s="149" t="s">
        <v>5</v>
      </c>
      <c r="B8" s="149"/>
      <c r="C8" s="148"/>
      <c r="D8" s="148"/>
      <c r="E8" s="148"/>
      <c r="F8" s="148"/>
      <c r="G8" s="110"/>
    </row>
    <row r="9" spans="1:7">
      <c r="A9" s="149" t="s">
        <v>6</v>
      </c>
      <c r="B9" s="149"/>
      <c r="C9" s="148"/>
      <c r="D9" s="148"/>
      <c r="E9" s="148"/>
      <c r="F9" s="148"/>
      <c r="G9" s="110"/>
    </row>
    <row r="10" spans="1:7">
      <c r="A10" s="149" t="s">
        <v>7</v>
      </c>
      <c r="B10" s="149"/>
      <c r="C10" s="150"/>
      <c r="D10" s="148"/>
      <c r="E10" s="148"/>
      <c r="F10" s="148"/>
      <c r="G10" s="110"/>
    </row>
    <row r="11" spans="1:7">
      <c r="A11" s="149" t="s">
        <v>8</v>
      </c>
      <c r="B11" s="149"/>
      <c r="C11" s="148"/>
      <c r="D11" s="148"/>
      <c r="E11" s="148"/>
      <c r="F11" s="148"/>
      <c r="G11" s="110"/>
    </row>
    <row r="12" spans="1:7">
      <c r="A12" s="149" t="s">
        <v>75</v>
      </c>
      <c r="B12" s="149"/>
      <c r="C12" s="148"/>
      <c r="D12" s="148"/>
      <c r="E12" s="148"/>
      <c r="F12" s="148"/>
      <c r="G12" s="110"/>
    </row>
    <row r="13" spans="1:7">
      <c r="A13" s="149" t="s">
        <v>76</v>
      </c>
      <c r="B13" s="149"/>
      <c r="C13" s="148"/>
      <c r="D13" s="148"/>
      <c r="E13" s="148"/>
      <c r="F13" s="148"/>
      <c r="G13" s="110"/>
    </row>
    <row r="14" spans="1:7">
      <c r="A14" s="3"/>
      <c r="B14" s="3"/>
      <c r="C14" s="3"/>
      <c r="D14" s="3"/>
      <c r="E14" s="3"/>
      <c r="F14" s="135"/>
      <c r="G14" s="109"/>
    </row>
    <row r="15" spans="1:7" ht="72" customHeight="1">
      <c r="A15" s="4" t="s">
        <v>11</v>
      </c>
      <c r="B15" s="4" t="s">
        <v>35</v>
      </c>
      <c r="C15" s="4" t="s">
        <v>79</v>
      </c>
      <c r="D15" s="4" t="s">
        <v>83</v>
      </c>
      <c r="E15" s="4" t="s">
        <v>12</v>
      </c>
      <c r="F15" s="4" t="s">
        <v>13</v>
      </c>
      <c r="G15" s="111" t="s">
        <v>24</v>
      </c>
    </row>
    <row r="16" spans="1:7" s="95" customFormat="1" ht="18">
      <c r="A16" s="103" t="s">
        <v>27</v>
      </c>
      <c r="B16" s="94"/>
      <c r="C16" s="107">
        <f>AVERAGE(C17:C21)*E16</f>
        <v>0</v>
      </c>
      <c r="D16" s="105">
        <f>AVERAGE(D17:D21)*E16</f>
        <v>0</v>
      </c>
      <c r="E16" s="90">
        <v>0.1</v>
      </c>
      <c r="F16" s="136"/>
      <c r="G16" s="112"/>
    </row>
    <row r="17" spans="1:7" ht="30">
      <c r="A17" s="68" t="s">
        <v>78</v>
      </c>
      <c r="B17" s="6"/>
      <c r="C17" s="67">
        <f>IF(B17=B$93,D$93,IF(B17=B$94,D$94,IF(B17=B$95,D$95,IF(B17=B$96,D$96,D$97))))</f>
        <v>0</v>
      </c>
      <c r="D17" s="59">
        <f>IF(B17=B$93,C$93,IF(B17=B$94,C$94,IF(B17=B$95,C$95,IF(B17=B$96,C$96,C$97))))</f>
        <v>0</v>
      </c>
      <c r="E17" s="69"/>
      <c r="F17" s="137"/>
      <c r="G17" s="113" t="s">
        <v>130</v>
      </c>
    </row>
    <row r="18" spans="1:7" ht="30">
      <c r="A18" s="68" t="s">
        <v>25</v>
      </c>
      <c r="B18" s="6"/>
      <c r="C18" s="67">
        <f>IF(B18=B$93,D$93,IF(B18=B$94,D$94,IF(B18=B$95,D$95,IF(B18=B$96,D$96,D$97))))</f>
        <v>0</v>
      </c>
      <c r="D18" s="59">
        <f>IF(B18=B$93,C$93,IF(B18=B$94,C$94,IF(B18=B$95,C$95,IF(B18=B$96,C$96,C$97))))</f>
        <v>0</v>
      </c>
      <c r="E18" s="70"/>
      <c r="F18" s="138"/>
      <c r="G18" s="114" t="s">
        <v>130</v>
      </c>
    </row>
    <row r="19" spans="1:7" ht="30">
      <c r="A19" s="68" t="s">
        <v>26</v>
      </c>
      <c r="B19" s="6"/>
      <c r="C19" s="67">
        <f>IF(B19=B$93,D$93,IF(B19=B$94,D$94,IF(B19=B$95,D$95,IF(B19=B$96,D$96,D$97))))</f>
        <v>0</v>
      </c>
      <c r="D19" s="59">
        <f>IF(B19=B$93,C$93,IF(B19=B$94,C$94,IF(B19=B$95,C$95,IF(B19=B$96,C$96,C$97))))</f>
        <v>0</v>
      </c>
      <c r="E19" s="70"/>
      <c r="F19" s="138"/>
      <c r="G19" s="114" t="s">
        <v>130</v>
      </c>
    </row>
    <row r="20" spans="1:7" ht="15">
      <c r="A20" s="68" t="s">
        <v>86</v>
      </c>
      <c r="B20" s="6"/>
      <c r="C20" s="67">
        <f>IF(B20=B$93,D$93,IF(B20=B$94,D$94,IF(B20=B$95,D$95,IF(B20=B$96,D$96,D$97))))</f>
        <v>0</v>
      </c>
      <c r="D20" s="59">
        <f>IF(B20=B$93,C$93,IF(B20=B$94,C$94,IF(B20=B$95,C$95,IF(B20=B$96,C$96,C$97))))</f>
        <v>0</v>
      </c>
      <c r="E20" s="70"/>
      <c r="F20" s="138"/>
      <c r="G20" s="114" t="s">
        <v>130</v>
      </c>
    </row>
    <row r="21" spans="1:7" ht="15">
      <c r="A21" s="68" t="s">
        <v>85</v>
      </c>
      <c r="B21" s="6"/>
      <c r="C21" s="67">
        <f>IF(B21=B$93,D$93,IF(B21=B$94,D$94,IF(B21=B$95,D$95,IF(B21=B$96,D$96,D$97))))</f>
        <v>0</v>
      </c>
      <c r="D21" s="59">
        <f>IF(B21=B$93,C$93,IF(B21=B$94,C$94,IF(B21=B$95,C$95,IF(B21=B$96,C$96,C$97))))</f>
        <v>0</v>
      </c>
      <c r="E21" s="70"/>
      <c r="F21" s="138"/>
      <c r="G21" s="114" t="s">
        <v>130</v>
      </c>
    </row>
    <row r="22" spans="1:7" ht="37.5" customHeight="1">
      <c r="A22" s="100"/>
      <c r="B22" s="100"/>
      <c r="C22" s="99"/>
      <c r="D22" s="98"/>
      <c r="E22" s="98"/>
      <c r="F22" s="139"/>
      <c r="G22" s="115"/>
    </row>
    <row r="23" spans="1:7" ht="21">
      <c r="A23" s="101" t="s">
        <v>127</v>
      </c>
      <c r="B23" s="61"/>
      <c r="C23" s="102">
        <f>C24*E24+C28*E28+C35*E35+C38*E38+C42*E42+C44*E44</f>
        <v>0</v>
      </c>
      <c r="D23" s="106">
        <f>D24*E24+D28*E28+D35*E35+D38*E38+D42*E42+D44*E44</f>
        <v>0</v>
      </c>
      <c r="E23" s="102">
        <f>E24+E28+E35+E38+E42+E44</f>
        <v>0.70000000000000007</v>
      </c>
      <c r="F23" s="101"/>
      <c r="G23" s="116"/>
    </row>
    <row r="24" spans="1:7" ht="15">
      <c r="A24" s="71" t="s">
        <v>94</v>
      </c>
      <c r="B24" s="61"/>
      <c r="C24" s="58">
        <f>AVERAGE(C25:C27)</f>
        <v>0</v>
      </c>
      <c r="D24" s="57">
        <f>AVERAGE(D25:D27)</f>
        <v>0</v>
      </c>
      <c r="E24" s="53">
        <v>0.05</v>
      </c>
      <c r="F24" s="137"/>
      <c r="G24" s="113"/>
    </row>
    <row r="25" spans="1:7" ht="30">
      <c r="A25" s="68" t="s">
        <v>77</v>
      </c>
      <c r="B25" s="6"/>
      <c r="C25" s="62">
        <f>IF(B25=B$93,D$93,IF(B25=B$94,D$94,IF(B25=B$95,D$95,IF(B25=B$96,D$96,D$97))))</f>
        <v>0</v>
      </c>
      <c r="D25" s="59">
        <f>IF(B25=B$93,C$93,IF(B25=B$94,C$94,IF(B25=B$95,C$95,IF(B25=B$96,C$96,C$97))))</f>
        <v>0</v>
      </c>
      <c r="E25" s="70"/>
      <c r="F25" s="138"/>
      <c r="G25" s="114" t="s">
        <v>131</v>
      </c>
    </row>
    <row r="26" spans="1:7" ht="30">
      <c r="A26" s="72" t="s">
        <v>178</v>
      </c>
      <c r="B26" s="6"/>
      <c r="C26" s="62">
        <f>IF(B26=B$93,D$93,IF(B26=B$94,D$94,IF(B26=B$95,D$95,IF(B26=B$96,D$96,D$97))))</f>
        <v>0</v>
      </c>
      <c r="D26" s="59">
        <f>IF(B26=B$93,C$93,IF(B26=B$94,C$94,IF(B26=B$95,C$95,IF(B26=B$96,C$96,C$97))))</f>
        <v>0</v>
      </c>
      <c r="E26" s="70"/>
      <c r="F26" s="138"/>
      <c r="G26" s="114" t="s">
        <v>132</v>
      </c>
    </row>
    <row r="27" spans="1:7" ht="15">
      <c r="A27" s="72" t="s">
        <v>14</v>
      </c>
      <c r="B27" s="6"/>
      <c r="C27" s="62">
        <f>IF(B27=B$93,D$93,IF(B27=B$94,D$94,IF(B27=B$95,D$95,IF(B27=B$96,D$96,D$97))))</f>
        <v>0</v>
      </c>
      <c r="D27" s="59">
        <f>IF(B27=B$93,C$93,IF(B27=B$94,C$94,IF(B27=B$95,C$95,IF(B27=B$96,C$96,C$97))))</f>
        <v>0</v>
      </c>
      <c r="E27" s="70"/>
      <c r="F27" s="138"/>
      <c r="G27" s="114" t="s">
        <v>130</v>
      </c>
    </row>
    <row r="28" spans="1:7" ht="30">
      <c r="A28" s="71" t="s">
        <v>95</v>
      </c>
      <c r="B28" s="61"/>
      <c r="C28" s="58">
        <f>AVERAGE(C29:C34)</f>
        <v>0</v>
      </c>
      <c r="D28" s="57">
        <f>AVERAGE(D29:D34)</f>
        <v>0</v>
      </c>
      <c r="E28" s="53">
        <v>0.2</v>
      </c>
      <c r="F28" s="137"/>
      <c r="G28" s="113"/>
    </row>
    <row r="29" spans="1:7" ht="15">
      <c r="A29" s="72" t="s">
        <v>179</v>
      </c>
      <c r="B29" s="6"/>
      <c r="C29" s="62">
        <f t="shared" ref="C29:C34" si="0">IF(B29=B$93,D$93,IF(B29=B$94,D$94,IF(B29=B$95,D$95,IF(B29=B$96,D$96,D$97))))</f>
        <v>0</v>
      </c>
      <c r="D29" s="59">
        <f t="shared" ref="D29:D34" si="1">IF(B29=B$93,C$93,IF(B29=B$94,C$94,IF(B29=B$95,C$95,IF(B29=B$96,C$96,C$97))))</f>
        <v>0</v>
      </c>
      <c r="E29" s="69"/>
      <c r="F29" s="137"/>
      <c r="G29" s="113" t="s">
        <v>133</v>
      </c>
    </row>
    <row r="30" spans="1:7" ht="15">
      <c r="A30" s="72" t="s">
        <v>180</v>
      </c>
      <c r="B30" s="6"/>
      <c r="C30" s="62">
        <f t="shared" si="0"/>
        <v>0</v>
      </c>
      <c r="D30" s="59">
        <f t="shared" si="1"/>
        <v>0</v>
      </c>
      <c r="E30" s="69"/>
      <c r="F30" s="137"/>
      <c r="G30" s="113"/>
    </row>
    <row r="31" spans="1:7" ht="30">
      <c r="A31" s="72" t="s">
        <v>181</v>
      </c>
      <c r="B31" s="6"/>
      <c r="C31" s="62">
        <f t="shared" si="0"/>
        <v>0</v>
      </c>
      <c r="D31" s="59">
        <f t="shared" si="1"/>
        <v>0</v>
      </c>
      <c r="E31" s="69"/>
      <c r="F31" s="137"/>
      <c r="G31" s="113"/>
    </row>
    <row r="32" spans="1:7" ht="45">
      <c r="A32" s="72" t="s">
        <v>87</v>
      </c>
      <c r="B32" s="6"/>
      <c r="C32" s="62">
        <f t="shared" si="0"/>
        <v>0</v>
      </c>
      <c r="D32" s="59">
        <f t="shared" si="1"/>
        <v>0</v>
      </c>
      <c r="E32" s="70"/>
      <c r="F32" s="138"/>
      <c r="G32" s="114" t="s">
        <v>133</v>
      </c>
    </row>
    <row r="33" spans="1:9" ht="30">
      <c r="A33" s="72" t="s">
        <v>182</v>
      </c>
      <c r="B33" s="6"/>
      <c r="C33" s="62">
        <f t="shared" si="0"/>
        <v>0</v>
      </c>
      <c r="D33" s="59">
        <f t="shared" si="1"/>
        <v>0</v>
      </c>
      <c r="E33" s="70"/>
      <c r="F33" s="138"/>
      <c r="G33" s="114" t="s">
        <v>133</v>
      </c>
      <c r="I33" s="51"/>
    </row>
    <row r="34" spans="1:9" ht="45">
      <c r="A34" s="72" t="s">
        <v>183</v>
      </c>
      <c r="B34" s="6"/>
      <c r="C34" s="62">
        <f t="shared" si="0"/>
        <v>0</v>
      </c>
      <c r="D34" s="59">
        <f t="shared" si="1"/>
        <v>0</v>
      </c>
      <c r="E34" s="70"/>
      <c r="F34" s="138"/>
      <c r="G34" s="114"/>
      <c r="I34" s="51"/>
    </row>
    <row r="35" spans="1:9" ht="30">
      <c r="A35" s="71" t="s">
        <v>185</v>
      </c>
      <c r="B35" s="61"/>
      <c r="C35" s="63">
        <f>AVERAGE(C36:C37)</f>
        <v>0</v>
      </c>
      <c r="D35" s="57">
        <f>AVERAGE(D36:D37)</f>
        <v>0</v>
      </c>
      <c r="E35" s="53">
        <v>0.15</v>
      </c>
      <c r="F35" s="137"/>
      <c r="G35" s="113"/>
    </row>
    <row r="36" spans="1:9" ht="45">
      <c r="A36" s="72" t="s">
        <v>186</v>
      </c>
      <c r="B36" s="6"/>
      <c r="C36" s="62">
        <f>IF(B36=B$93,D$93,IF(B36=B$94,D$94,IF(B36=B$95,D$95,IF(B36=B$96,D$96,D$97))))</f>
        <v>0</v>
      </c>
      <c r="D36" s="59">
        <f>IF(B36=B$93,C$93,IF(B36=B$94,C$94,IF(B36=B$95,C$95,IF(B36=B$96,C$96,C$97))))</f>
        <v>0</v>
      </c>
      <c r="E36" s="70"/>
      <c r="F36" s="138"/>
      <c r="G36" s="114" t="s">
        <v>133</v>
      </c>
    </row>
    <row r="37" spans="1:9" ht="30">
      <c r="A37" s="72" t="s">
        <v>184</v>
      </c>
      <c r="B37" s="6"/>
      <c r="C37" s="62">
        <f>IF(B37=B$109,D$109,IF(B37=B$110,D$110,IF(B37=B$111,D$111,IF(B37=B$112,D$112,D$113))))</f>
        <v>0</v>
      </c>
      <c r="D37" s="59">
        <f>IF(B37=B$109,C$109,IF(B37=B$110,C$110,IF(B37=B$111,C$111,IF(B37=B$112,C$112,C$113))))</f>
        <v>0</v>
      </c>
      <c r="E37" s="70"/>
      <c r="F37" s="138"/>
      <c r="G37" s="114" t="s">
        <v>133</v>
      </c>
    </row>
    <row r="38" spans="1:9" ht="30">
      <c r="A38" s="71" t="s">
        <v>196</v>
      </c>
      <c r="B38" s="61"/>
      <c r="C38" s="63">
        <f>AVERAGE(C39:C41)</f>
        <v>0</v>
      </c>
      <c r="D38" s="57">
        <f>AVERAGE(D39:D41)</f>
        <v>0</v>
      </c>
      <c r="E38" s="53">
        <v>0.15</v>
      </c>
      <c r="F38" s="137"/>
      <c r="G38" s="113"/>
      <c r="I38" s="51"/>
    </row>
    <row r="39" spans="1:9" ht="45">
      <c r="A39" s="72" t="s">
        <v>84</v>
      </c>
      <c r="B39" s="6"/>
      <c r="C39" s="62">
        <f>IF(B39=B$93,D$93,IF(B39=B$94,D$94,IF(B39=B$95,D$95,IF(B39=B$96,D$96,D$97))))</f>
        <v>0</v>
      </c>
      <c r="D39" s="59">
        <f>IF(B39=B$93,C$93,IF(B39=B$94,C$94,IF(B39=B$95,C$95,IF(B39=B$96,C$96,C$97))))</f>
        <v>0</v>
      </c>
      <c r="E39" s="70"/>
      <c r="F39" s="138"/>
      <c r="G39" s="114" t="s">
        <v>133</v>
      </c>
    </row>
    <row r="40" spans="1:9" ht="45">
      <c r="A40" s="72" t="s">
        <v>88</v>
      </c>
      <c r="B40" s="6"/>
      <c r="C40" s="62">
        <f>IF(B40=B$93,D$93,IF(B40=B$94,D$94,IF(B40=B$95,D$95,IF(B40=B$96,D$96,D$97))))</f>
        <v>0</v>
      </c>
      <c r="D40" s="59">
        <f>IF(B40=B$93,C$93,IF(B40=B$94,C$94,IF(B40=B$95,C$95,IF(B40=B$96,C$96,C$97))))</f>
        <v>0</v>
      </c>
      <c r="E40" s="70"/>
      <c r="F40" s="138"/>
      <c r="G40" s="114" t="s">
        <v>133</v>
      </c>
    </row>
    <row r="41" spans="1:9" ht="30">
      <c r="A41" s="72" t="s">
        <v>28</v>
      </c>
      <c r="B41" s="6"/>
      <c r="C41" s="62">
        <f>IF(B41=B$93,D$93,IF(B41=B$94,D$94,IF(B41=B$95,D$95,IF(B41=B$96,D$96,D$97))))</f>
        <v>0</v>
      </c>
      <c r="D41" s="59">
        <f>IF(B41=B$93,C$93,IF(B41=B$94,C$94,IF(B41=B$95,C$95,IF(B41=B$96,C$96,C$97))))</f>
        <v>0</v>
      </c>
      <c r="E41" s="70"/>
      <c r="F41" s="138"/>
      <c r="G41" s="114" t="s">
        <v>133</v>
      </c>
    </row>
    <row r="42" spans="1:9" ht="15">
      <c r="A42" s="71" t="s">
        <v>187</v>
      </c>
      <c r="B42" s="61"/>
      <c r="C42" s="63">
        <f>AVERAGE(C43)</f>
        <v>0</v>
      </c>
      <c r="D42" s="57">
        <f>AVERAGE(D43)</f>
        <v>0</v>
      </c>
      <c r="E42" s="53">
        <v>0.05</v>
      </c>
      <c r="F42" s="137"/>
      <c r="G42" s="113"/>
    </row>
    <row r="43" spans="1:9" ht="30">
      <c r="A43" s="72" t="s">
        <v>188</v>
      </c>
      <c r="B43" s="6"/>
      <c r="C43" s="62">
        <f>IF(B43=B$93,D$93,IF(B43=B$94,D$94,IF(B43=B$95,D$95,IF(B43=B$96,D$96,D$97))))</f>
        <v>0</v>
      </c>
      <c r="D43" s="59">
        <f>IF(B43=B$93,C$93,IF(B43=B$94,C$94,IF(B43=B$95,C$95,IF(B43=B$96,C$96,C$97))))</f>
        <v>0</v>
      </c>
      <c r="E43" s="70"/>
      <c r="F43" s="138"/>
      <c r="G43" s="114" t="s">
        <v>133</v>
      </c>
    </row>
    <row r="44" spans="1:9" ht="15">
      <c r="A44" s="71" t="s">
        <v>16</v>
      </c>
      <c r="B44" s="61"/>
      <c r="C44" s="63">
        <f>AVERAGE(C45:C46)</f>
        <v>0</v>
      </c>
      <c r="D44" s="57">
        <f>AVERAGE(D45:D46)</f>
        <v>0</v>
      </c>
      <c r="E44" s="53">
        <v>0.1</v>
      </c>
      <c r="F44" s="137"/>
      <c r="G44" s="113"/>
    </row>
    <row r="45" spans="1:9" ht="30">
      <c r="A45" s="72" t="s">
        <v>189</v>
      </c>
      <c r="B45" s="7"/>
      <c r="C45" s="64">
        <f>IF(B45=B$100,D$100,IF(B45=B$101,D$101,D$102))</f>
        <v>0</v>
      </c>
      <c r="D45" s="59">
        <f>IF(B45=B$100,C$100,IF(B45=B$101,C$101,C$102))</f>
        <v>0</v>
      </c>
      <c r="E45" s="70"/>
      <c r="F45" s="140"/>
      <c r="G45" s="114" t="s">
        <v>132</v>
      </c>
    </row>
    <row r="46" spans="1:9" ht="30">
      <c r="A46" s="72" t="s">
        <v>190</v>
      </c>
      <c r="B46" s="7"/>
      <c r="C46" s="64">
        <f>IF(B46=B$100,D$100,IF(B46=B$101,D$101,D$102))</f>
        <v>0</v>
      </c>
      <c r="D46" s="59">
        <f>IF(B46=B$100,C$100,IF(B46=B$101,C$101,C$102))</f>
        <v>0</v>
      </c>
      <c r="E46" s="70"/>
      <c r="F46" s="138"/>
      <c r="G46" s="114" t="s">
        <v>130</v>
      </c>
    </row>
    <row r="47" spans="1:9" ht="36.75" customHeight="1">
      <c r="A47" s="96"/>
      <c r="B47" s="96"/>
      <c r="C47" s="97"/>
      <c r="D47" s="98"/>
      <c r="E47" s="98"/>
      <c r="F47" s="139"/>
      <c r="G47" s="115"/>
    </row>
    <row r="48" spans="1:9" s="95" customFormat="1" ht="18">
      <c r="A48" s="74" t="s">
        <v>17</v>
      </c>
      <c r="B48" s="94"/>
      <c r="C48" s="92">
        <f>C49*E49+C51*E51+C53*E53+C55*E55+C58*E58+C61*E61+C64*E64+C69*E69+C72*E72</f>
        <v>0</v>
      </c>
      <c r="D48" s="93">
        <f>D49*E49+D51*E51+D53*E53+D55*E55+D58*E58+D61*E61+D64*E64+D69*E69+D72*E72</f>
        <v>0</v>
      </c>
      <c r="E48" s="90">
        <f>SUM(E49,E51,E53,E55,E58,E61,E69,E72,E64)</f>
        <v>0.15</v>
      </c>
      <c r="F48" s="136"/>
      <c r="G48" s="112"/>
    </row>
    <row r="49" spans="1:7" ht="15">
      <c r="A49" s="71" t="s">
        <v>96</v>
      </c>
      <c r="B49" s="61"/>
      <c r="C49" s="63">
        <f>AVERAGE(C50)</f>
        <v>0</v>
      </c>
      <c r="D49" s="57">
        <f>AVERAGE(D50)</f>
        <v>0</v>
      </c>
      <c r="E49" s="53">
        <v>0.01</v>
      </c>
      <c r="F49" s="137"/>
      <c r="G49" s="113"/>
    </row>
    <row r="50" spans="1:7" ht="32.25" customHeight="1">
      <c r="A50" s="72" t="s">
        <v>106</v>
      </c>
      <c r="B50" s="6"/>
      <c r="C50" s="62">
        <f>IF(B50=B$109,D$109,IF(B50=B$110,D$110,IF(B50=B$111,D$111,IF(B50=B$112,D$112,D$113))))</f>
        <v>0</v>
      </c>
      <c r="D50" s="59">
        <f>IF(B50=B$109,C$109,IF(B50=B$110,C$110,IF(B50=B$111,C$111,IF(B50=B$112,C$112,C$113))))</f>
        <v>0</v>
      </c>
      <c r="E50" s="70"/>
      <c r="F50" s="137"/>
      <c r="G50" s="113" t="s">
        <v>130</v>
      </c>
    </row>
    <row r="51" spans="1:7" ht="15">
      <c r="A51" s="71" t="s">
        <v>97</v>
      </c>
      <c r="B51" s="61"/>
      <c r="C51" s="63">
        <f>AVERAGE(C52)</f>
        <v>0</v>
      </c>
      <c r="D51" s="57">
        <f>AVERAGE(D52)</f>
        <v>0</v>
      </c>
      <c r="E51" s="53">
        <v>0.01</v>
      </c>
      <c r="F51" s="137"/>
      <c r="G51" s="113"/>
    </row>
    <row r="52" spans="1:7" ht="15">
      <c r="A52" s="72" t="s">
        <v>109</v>
      </c>
      <c r="B52" s="6"/>
      <c r="C52" s="62">
        <f>IF(B52=B$109,D$109,IF(B52=B$110,D$110,IF(B52=B$111,D$111,IF(B52=B$112,D$112,D$113))))</f>
        <v>0</v>
      </c>
      <c r="D52" s="59">
        <f>IF(B52=B$109,C$109,IF(B52=B$110,C$110,IF(B52=B$111,C$111,IF(B52=B$112,C$112,C$113))))</f>
        <v>0</v>
      </c>
      <c r="E52" s="70"/>
      <c r="F52" s="137"/>
      <c r="G52" s="113" t="s">
        <v>133</v>
      </c>
    </row>
    <row r="53" spans="1:7" ht="15">
      <c r="A53" s="71" t="s">
        <v>98</v>
      </c>
      <c r="B53" s="61"/>
      <c r="C53" s="63">
        <f>AVERAGE(C54)</f>
        <v>0</v>
      </c>
      <c r="D53" s="57">
        <f>AVERAGE(D54)</f>
        <v>0</v>
      </c>
      <c r="E53" s="53">
        <v>0.01</v>
      </c>
      <c r="F53" s="137"/>
      <c r="G53" s="113"/>
    </row>
    <row r="54" spans="1:7" ht="15">
      <c r="A54" s="72" t="s">
        <v>89</v>
      </c>
      <c r="B54" s="6"/>
      <c r="C54" s="62">
        <f>IF(B54=B$109,D$109,IF(B54=B$110,D$110,IF(B54=B$111,D$111,IF(B54=B$112,D$112,D$113))))</f>
        <v>0</v>
      </c>
      <c r="D54" s="59">
        <f>IF(B54=B$109,C$109,IF(B54=B$110,C$110,IF(B54=B$111,C$111,IF(B54=B$112,C$112,C$113))))</f>
        <v>0</v>
      </c>
      <c r="E54" s="70"/>
      <c r="F54" s="137"/>
      <c r="G54" s="113" t="s">
        <v>133</v>
      </c>
    </row>
    <row r="55" spans="1:7" ht="15">
      <c r="A55" s="71" t="s">
        <v>99</v>
      </c>
      <c r="B55" s="61"/>
      <c r="C55" s="63">
        <f>AVERAGE(C56:C57)</f>
        <v>0</v>
      </c>
      <c r="D55" s="57">
        <f>AVERAGE(D56:D57)</f>
        <v>0</v>
      </c>
      <c r="E55" s="53">
        <v>0.02</v>
      </c>
      <c r="F55" s="137"/>
      <c r="G55" s="113"/>
    </row>
    <row r="56" spans="1:7" ht="15">
      <c r="A56" s="72" t="s">
        <v>90</v>
      </c>
      <c r="B56" s="6"/>
      <c r="C56" s="62">
        <f>IF(B56=B$93,D$93,IF(B56=B$94,D$94,IF(B56=B$95,D$95,IF(B56=B$96,D$96,D$97))))</f>
        <v>0</v>
      </c>
      <c r="D56" s="59">
        <f>IF(B56=B$93,C$93,IF(B56=B$94,C$94,IF(B56=B$95,C$95,IF(B56=B$96,C$96,C$97))))</f>
        <v>0</v>
      </c>
      <c r="E56" s="70"/>
      <c r="F56" s="137"/>
      <c r="G56" s="113" t="s">
        <v>133</v>
      </c>
    </row>
    <row r="57" spans="1:7" ht="31.5" customHeight="1">
      <c r="A57" s="72" t="s">
        <v>91</v>
      </c>
      <c r="B57" s="7"/>
      <c r="C57" s="64">
        <f>IF(B57=B$100,D$100,IF(B57=B$101,D$101,D$102))</f>
        <v>0</v>
      </c>
      <c r="D57" s="59">
        <f>IF(B57=B$100,C$100,IF(B57=B$101,C$101,C$102))</f>
        <v>0</v>
      </c>
      <c r="E57" s="70"/>
      <c r="F57" s="137"/>
      <c r="G57" s="113" t="s">
        <v>133</v>
      </c>
    </row>
    <row r="58" spans="1:7" ht="15">
      <c r="A58" s="71" t="s">
        <v>100</v>
      </c>
      <c r="B58" s="61"/>
      <c r="C58" s="63">
        <f>AVERAGE(C59:C60)</f>
        <v>0</v>
      </c>
      <c r="D58" s="57">
        <f>AVERAGE(D59:D60)</f>
        <v>0</v>
      </c>
      <c r="E58" s="53">
        <v>0.02</v>
      </c>
      <c r="F58" s="137"/>
      <c r="G58" s="113"/>
    </row>
    <row r="59" spans="1:7" ht="15">
      <c r="A59" s="72" t="s">
        <v>92</v>
      </c>
      <c r="B59" s="7"/>
      <c r="C59" s="64">
        <f>IF(B59=B$100,D$100,IF(B59=B$101,D$101,D$102))</f>
        <v>0</v>
      </c>
      <c r="D59" s="59">
        <f>IF(B59=B$100,C$100,IF(B59=B$101,C$101,C$102))</f>
        <v>0</v>
      </c>
      <c r="E59" s="70"/>
      <c r="F59" s="137"/>
      <c r="G59" s="113" t="s">
        <v>129</v>
      </c>
    </row>
    <row r="60" spans="1:7" ht="15">
      <c r="A60" s="72" t="s">
        <v>93</v>
      </c>
      <c r="B60" s="7"/>
      <c r="C60" s="64">
        <f>IF(B60=B$100,D$100,IF(B60=B$101,D$101,D$102))</f>
        <v>0</v>
      </c>
      <c r="D60" s="59">
        <f>IF(B60=B$100,C$100,IF(B60=B$101,C$101,C$102))</f>
        <v>0</v>
      </c>
      <c r="E60" s="70"/>
      <c r="F60" s="137"/>
      <c r="G60" s="113" t="s">
        <v>129</v>
      </c>
    </row>
    <row r="61" spans="1:7" ht="15">
      <c r="A61" s="71" t="s">
        <v>101</v>
      </c>
      <c r="B61" s="61"/>
      <c r="C61" s="63">
        <f>AVERAGE(C62:C63)</f>
        <v>0</v>
      </c>
      <c r="D61" s="57">
        <f>AVERAGE(D62:D63)</f>
        <v>0</v>
      </c>
      <c r="E61" s="53">
        <v>0.03</v>
      </c>
      <c r="F61" s="137"/>
      <c r="G61" s="113"/>
    </row>
    <row r="62" spans="1:7" ht="30">
      <c r="A62" s="72" t="s">
        <v>102</v>
      </c>
      <c r="B62" s="7"/>
      <c r="C62" s="64">
        <f>IF(B62=B$100,D$100,IF(B62=B$101,D$101,D$102))</f>
        <v>0</v>
      </c>
      <c r="D62" s="59">
        <f>IF(B62=B$100,C$100,IF(B62=B$101,C$101,C$102))</f>
        <v>0</v>
      </c>
      <c r="E62" s="70"/>
      <c r="F62" s="137"/>
      <c r="G62" s="113" t="s">
        <v>133</v>
      </c>
    </row>
    <row r="63" spans="1:7" ht="15">
      <c r="A63" s="72" t="s">
        <v>103</v>
      </c>
      <c r="B63" s="7"/>
      <c r="C63" s="64">
        <f>IF(B63=B$100,D$100,IF(B63=B$101,D$101,D$102))</f>
        <v>0</v>
      </c>
      <c r="D63" s="59">
        <f>IF(B63=B$100,C$100,IF(B63=B$101,C$101,C$102))</f>
        <v>0</v>
      </c>
      <c r="E63" s="70"/>
      <c r="F63" s="137"/>
      <c r="G63" s="113" t="s">
        <v>130</v>
      </c>
    </row>
    <row r="64" spans="1:7" s="56" customFormat="1" ht="15">
      <c r="A64" s="71" t="s">
        <v>122</v>
      </c>
      <c r="B64" s="61"/>
      <c r="C64" s="63">
        <f>AVERAGE(C65:C68)</f>
        <v>0</v>
      </c>
      <c r="D64" s="57">
        <f>AVERAGE(D65:D68)</f>
        <v>0</v>
      </c>
      <c r="E64" s="55">
        <v>0.03</v>
      </c>
      <c r="F64" s="141"/>
      <c r="G64" s="118"/>
    </row>
    <row r="65" spans="1:7" s="52" customFormat="1" ht="15">
      <c r="A65" s="72" t="s">
        <v>123</v>
      </c>
      <c r="B65" s="6"/>
      <c r="C65" s="62">
        <f>IF(B65=B$109,D$109,IF(B65=B$110,D$110,IF(B65=B$111,D$111,IF(B65=B$112,D$112,D$113))))</f>
        <v>0</v>
      </c>
      <c r="D65" s="59">
        <f>IF(B65=B$109,C$109,IF(B65=B$110,C$110,IF(B65=B$111,C$111,IF(B65=B$112,C$112,C$113))))</f>
        <v>0</v>
      </c>
      <c r="E65" s="70"/>
      <c r="F65" s="142"/>
      <c r="G65" s="117" t="s">
        <v>134</v>
      </c>
    </row>
    <row r="66" spans="1:7" s="52" customFormat="1" ht="15">
      <c r="A66" s="72" t="s">
        <v>125</v>
      </c>
      <c r="B66" s="6"/>
      <c r="C66" s="62">
        <f>IF(B66=B$93,D$93,IF(B66=B$94,D$94,IF(B66=B$95,D$95,IF(B66=B$96,D$96,D$97))))</f>
        <v>0</v>
      </c>
      <c r="D66" s="59">
        <f>IF(B66=B$93,C$93,IF(B66=B$94,C$94,IF(B66=B$95,C$95,IF(B66=B$96,C$96,C$97))))</f>
        <v>0</v>
      </c>
      <c r="E66" s="70"/>
      <c r="F66" s="142"/>
      <c r="G66" s="117" t="s">
        <v>134</v>
      </c>
    </row>
    <row r="67" spans="1:7" s="52" customFormat="1" ht="15">
      <c r="A67" s="72" t="s">
        <v>124</v>
      </c>
      <c r="B67" s="6"/>
      <c r="C67" s="62">
        <f>IF(B67=B$109,D$109,IF(B67=B$110,D$110,IF(B67=B$111,D$111,IF(B67=B$112,D$112,D$113))))</f>
        <v>0</v>
      </c>
      <c r="D67" s="59">
        <f>IF(B67=B$109,C$109,IF(B67=B$110,C$110,IF(B67=B$111,C$111,IF(B67=B$112,C$112,C$113))))</f>
        <v>0</v>
      </c>
      <c r="E67" s="70"/>
      <c r="F67" s="142"/>
      <c r="G67" s="117" t="s">
        <v>134</v>
      </c>
    </row>
    <row r="68" spans="1:7" s="52" customFormat="1" ht="30">
      <c r="A68" s="72" t="s">
        <v>191</v>
      </c>
      <c r="B68" s="6"/>
      <c r="C68" s="62">
        <f>IF(B68=B$109,D$109,IF(B68=B$110,D$110,IF(B68=B$111,D$111,IF(B68=B$112,D$112,D$113))))</f>
        <v>0</v>
      </c>
      <c r="D68" s="59">
        <f>IF(B68=B$109,C$109,IF(B68=B$110,C$110,IF(B68=B$111,C$111,IF(B68=B$112,C$112,C$113))))</f>
        <v>0</v>
      </c>
      <c r="E68" s="70"/>
      <c r="F68" s="142"/>
      <c r="G68" s="117" t="s">
        <v>134</v>
      </c>
    </row>
    <row r="69" spans="1:7" ht="15">
      <c r="A69" s="71" t="s">
        <v>119</v>
      </c>
      <c r="B69" s="61"/>
      <c r="C69" s="63">
        <f>AVERAGE(C70:C71)</f>
        <v>0</v>
      </c>
      <c r="D69" s="57">
        <f>AVERAGE(D70:D71)</f>
        <v>0</v>
      </c>
      <c r="E69" s="53">
        <v>0.01</v>
      </c>
      <c r="F69" s="137"/>
      <c r="G69" s="113"/>
    </row>
    <row r="70" spans="1:7" ht="30">
      <c r="A70" s="72" t="s">
        <v>104</v>
      </c>
      <c r="B70" s="7"/>
      <c r="C70" s="64">
        <f>IF(B70=B$100,D$100,IF(B70=B$101,D$101,D$102))</f>
        <v>0</v>
      </c>
      <c r="D70" s="59">
        <f>IF(B70=B$100,C$100,IF(B70=B$101,C$101,C$102))</f>
        <v>0</v>
      </c>
      <c r="E70" s="70"/>
      <c r="F70" s="137"/>
      <c r="G70" s="113" t="s">
        <v>133</v>
      </c>
    </row>
    <row r="71" spans="1:7" ht="15">
      <c r="A71" s="72" t="s">
        <v>105</v>
      </c>
      <c r="B71" s="6"/>
      <c r="C71" s="62">
        <f>IF(B71=B$93,D$93,IF(B71=B$94,D$94,IF(B71=B$95,D$95,IF(B71=B$96,D$96,D$97))))</f>
        <v>0</v>
      </c>
      <c r="D71" s="59">
        <f>IF(B71=B$93,C$93,IF(B71=B$94,C$94,IF(B71=B$95,C$95,IF(B71=B$96,C$96,C$97))))</f>
        <v>0</v>
      </c>
      <c r="E71" s="70"/>
      <c r="F71" s="137"/>
      <c r="G71" s="113" t="s">
        <v>133</v>
      </c>
    </row>
    <row r="72" spans="1:7" ht="15">
      <c r="A72" s="71" t="s">
        <v>120</v>
      </c>
      <c r="B72" s="61"/>
      <c r="C72" s="63">
        <f>AVERAGE(C73:C76)</f>
        <v>0</v>
      </c>
      <c r="D72" s="57">
        <f>AVERAGE(D73:D76)</f>
        <v>0</v>
      </c>
      <c r="E72" s="53">
        <v>0.01</v>
      </c>
      <c r="F72" s="137"/>
      <c r="G72" s="113"/>
    </row>
    <row r="73" spans="1:7" ht="15">
      <c r="A73" s="72" t="s">
        <v>107</v>
      </c>
      <c r="B73" s="6"/>
      <c r="C73" s="62">
        <f>IF(B73=B$93,D$93,IF(B73=B$94,D$94,IF(B73=B$95,D$95,IF(B73=B$96,D$96,D$97))))</f>
        <v>0</v>
      </c>
      <c r="D73" s="59">
        <f>IF(B73=B$93,C$93,IF(B73=B$94,C$94,IF(B73=B$95,C$95,IF(B73=B$96,C$96,C$97))))</f>
        <v>0</v>
      </c>
      <c r="E73" s="70"/>
      <c r="F73" s="137"/>
      <c r="G73" s="113" t="s">
        <v>133</v>
      </c>
    </row>
    <row r="74" spans="1:7" ht="15">
      <c r="A74" s="72" t="s">
        <v>108</v>
      </c>
      <c r="B74" s="6"/>
      <c r="C74" s="62">
        <f>IF(B74=B$105,D$105,D$106)</f>
        <v>0</v>
      </c>
      <c r="D74" s="65">
        <f>IF(B74=B$105,C$105,C$106)</f>
        <v>0</v>
      </c>
      <c r="E74" s="70"/>
      <c r="F74" s="137"/>
      <c r="G74" s="113"/>
    </row>
    <row r="75" spans="1:7" s="52" customFormat="1" ht="15">
      <c r="A75" s="72" t="s">
        <v>41</v>
      </c>
      <c r="B75" s="7"/>
      <c r="C75" s="64">
        <f>IF(B75=B$100,D$100,IF(B75=B$101,D$101,D$102))</f>
        <v>0</v>
      </c>
      <c r="D75" s="59">
        <f>IF(B75=B$100,C$100,IF(B75=B$101,C$101,C$102))</f>
        <v>0</v>
      </c>
      <c r="E75" s="70"/>
      <c r="F75" s="142"/>
      <c r="G75" s="117" t="s">
        <v>133</v>
      </c>
    </row>
    <row r="76" spans="1:7" ht="30">
      <c r="A76" s="75" t="s">
        <v>121</v>
      </c>
      <c r="B76" s="6"/>
      <c r="C76" s="64" t="str">
        <f>IF(B76="","",IF(B76=B$100,D$100,IF(B76=B$101,D$101,D$102)))</f>
        <v/>
      </c>
      <c r="D76" s="59" t="str">
        <f>IF(B76="","",IF(B76=B$100,C$100,IF(B76=B$101,C$101,C$102)))</f>
        <v/>
      </c>
      <c r="E76" s="2" t="str">
        <f>IF(C76="","",(IF(C76=C$93,D$93,IF(C76=C$94,D$94,IF(C76=C$95,D$95,IF(C76=C$96,D$96,D$97))))))</f>
        <v/>
      </c>
      <c r="F76" s="138"/>
      <c r="G76" s="114"/>
    </row>
    <row r="77" spans="1:7" s="95" customFormat="1" ht="18">
      <c r="A77" s="88" t="s">
        <v>128</v>
      </c>
      <c r="B77" s="94"/>
      <c r="C77" s="104">
        <f>C48+C23+C16</f>
        <v>0</v>
      </c>
      <c r="D77" s="105">
        <f>D48+D23+D16</f>
        <v>0</v>
      </c>
      <c r="E77" s="90">
        <f>E48+E44+E42+E38+E35+E28+E24+E16</f>
        <v>0.95000000000000007</v>
      </c>
      <c r="F77" s="136"/>
      <c r="G77" s="112"/>
    </row>
    <row r="78" spans="1:7">
      <c r="A78" s="3"/>
      <c r="B78" s="3"/>
      <c r="C78" s="66"/>
      <c r="D78" s="3"/>
      <c r="E78" s="3"/>
      <c r="F78" s="135"/>
      <c r="G78" s="109"/>
    </row>
    <row r="79" spans="1:7" ht="51">
      <c r="A79" s="4" t="s">
        <v>11</v>
      </c>
      <c r="B79" s="4" t="s">
        <v>35</v>
      </c>
      <c r="C79" s="4" t="s">
        <v>79</v>
      </c>
      <c r="D79" s="4" t="s">
        <v>118</v>
      </c>
      <c r="E79" s="4" t="s">
        <v>12</v>
      </c>
      <c r="F79" s="4" t="s">
        <v>13</v>
      </c>
      <c r="G79" s="111"/>
    </row>
    <row r="80" spans="1:7" ht="15">
      <c r="A80" s="60" t="s">
        <v>19</v>
      </c>
      <c r="B80" s="61"/>
      <c r="C80" s="63">
        <f>AVERAGE(C81:C88)</f>
        <v>0</v>
      </c>
      <c r="D80" s="5">
        <f>AVERAGE(D81:D88)</f>
        <v>0</v>
      </c>
      <c r="E80" s="76">
        <v>0.05</v>
      </c>
      <c r="F80" s="143"/>
      <c r="G80" s="113"/>
    </row>
    <row r="81" spans="1:7" ht="15">
      <c r="A81" s="68" t="s">
        <v>37</v>
      </c>
      <c r="B81" s="6"/>
      <c r="C81" s="62">
        <f>IF(B81=B$105,D$105,D$106)</f>
        <v>0</v>
      </c>
      <c r="D81" s="65">
        <f>IF(B81=B$105,C$105,C$106)</f>
        <v>0</v>
      </c>
      <c r="E81" s="77"/>
      <c r="F81" s="143"/>
      <c r="G81" s="113" t="s">
        <v>130</v>
      </c>
    </row>
    <row r="82" spans="1:7" ht="15">
      <c r="A82" s="68" t="s">
        <v>20</v>
      </c>
      <c r="B82" s="7"/>
      <c r="C82" s="64">
        <f>IF(B82=B$100,D$100,IF(B82=B$101,D$101,D$102))</f>
        <v>0</v>
      </c>
      <c r="D82" s="59">
        <f>IF(B82=B$100,C$100,IF(B82=B$101,C$101,C$102))</f>
        <v>0</v>
      </c>
      <c r="E82" s="70"/>
      <c r="F82" s="138"/>
      <c r="G82" s="117" t="s">
        <v>130</v>
      </c>
    </row>
    <row r="83" spans="1:7" ht="30">
      <c r="A83" s="68" t="s">
        <v>38</v>
      </c>
      <c r="B83" s="6"/>
      <c r="C83" s="62">
        <f>IF(B83=B$105,D$105,D$106)</f>
        <v>0</v>
      </c>
      <c r="D83" s="65">
        <f>IF(B83=B$105,C$105,C$106)</f>
        <v>0</v>
      </c>
      <c r="E83" s="70"/>
      <c r="F83" s="138"/>
      <c r="G83" s="117" t="s">
        <v>130</v>
      </c>
    </row>
    <row r="84" spans="1:7" ht="15">
      <c r="A84" s="68" t="s">
        <v>40</v>
      </c>
      <c r="B84" s="7"/>
      <c r="C84" s="64">
        <f>IF(B84=B$100,D$100,IF(B84=B$101,D$101,D$102))</f>
        <v>0</v>
      </c>
      <c r="D84" s="59">
        <f>IF(B84=B$100,C$100,IF(B84=B$101,C$101,C$102))</f>
        <v>0</v>
      </c>
      <c r="E84" s="70"/>
      <c r="F84" s="138"/>
      <c r="G84" s="117" t="s">
        <v>130</v>
      </c>
    </row>
    <row r="85" spans="1:7" ht="15">
      <c r="A85" s="68" t="s">
        <v>39</v>
      </c>
      <c r="B85" s="7"/>
      <c r="C85" s="64">
        <f>IF(B85=B$100,D$100,IF(B85=B$101,D$101,D$102))</f>
        <v>0</v>
      </c>
      <c r="D85" s="59">
        <f>IF(B85=B$100,C$100,IF(B85=B$101,C$101,C$102))</f>
        <v>0</v>
      </c>
      <c r="E85" s="70"/>
      <c r="F85" s="138"/>
      <c r="G85" s="117" t="s">
        <v>130</v>
      </c>
    </row>
    <row r="86" spans="1:7" ht="15">
      <c r="A86" s="68" t="s">
        <v>21</v>
      </c>
      <c r="B86" s="7"/>
      <c r="C86" s="64">
        <f>IF(B86=B$100,D$100,IF(B86=B$101,D$101,D$102))</f>
        <v>0</v>
      </c>
      <c r="D86" s="59">
        <f>IF(B86=B$100,C$100,IF(B86=B$101,C$101,C$102))</f>
        <v>0</v>
      </c>
      <c r="E86" s="70"/>
      <c r="F86" s="138"/>
      <c r="G86" s="117" t="s">
        <v>130</v>
      </c>
    </row>
    <row r="87" spans="1:7" ht="15">
      <c r="A87" s="68" t="s">
        <v>22</v>
      </c>
      <c r="B87" s="7"/>
      <c r="C87" s="64">
        <f>IF(B87=B$100,D$100,IF(B87=B$101,D$101,D$102))</f>
        <v>0</v>
      </c>
      <c r="D87" s="59">
        <f>IF(B87=B$100,C$100,IF(B87=B$101,C$101,C$102))</f>
        <v>0</v>
      </c>
      <c r="E87" s="70"/>
      <c r="F87" s="138"/>
      <c r="G87" s="117" t="s">
        <v>130</v>
      </c>
    </row>
    <row r="88" spans="1:7" ht="15">
      <c r="A88" s="68" t="s">
        <v>23</v>
      </c>
      <c r="B88" s="7"/>
      <c r="C88" s="64">
        <f>IF(B88=B$100,D$100,IF(B88=B$101,D$101,D$102))</f>
        <v>0</v>
      </c>
      <c r="D88" s="59">
        <f>IF(B88=B$100,C$100,IF(B88=B$101,C$101,C$102))</f>
        <v>0</v>
      </c>
      <c r="E88" s="70"/>
      <c r="F88" s="138"/>
      <c r="G88" s="117" t="s">
        <v>130</v>
      </c>
    </row>
    <row r="89" spans="1:7" s="1" customFormat="1" ht="15">
      <c r="A89" s="60" t="s">
        <v>18</v>
      </c>
      <c r="B89" s="87"/>
      <c r="C89" s="63">
        <f>C80*E80</f>
        <v>0</v>
      </c>
      <c r="D89" s="5">
        <f>D80*E80</f>
        <v>0</v>
      </c>
      <c r="E89" s="87"/>
      <c r="F89" s="79"/>
      <c r="G89" s="118"/>
    </row>
    <row r="90" spans="1:7" ht="18">
      <c r="A90" s="89" t="s">
        <v>126</v>
      </c>
      <c r="B90" s="87"/>
      <c r="C90" s="90">
        <f>C89+C77</f>
        <v>0</v>
      </c>
      <c r="D90" s="91">
        <f>D89+D77</f>
        <v>0</v>
      </c>
      <c r="E90" s="87"/>
      <c r="F90" s="144"/>
      <c r="G90" s="119"/>
    </row>
    <row r="91" spans="1:7">
      <c r="A91" s="3"/>
      <c r="B91" s="3"/>
      <c r="C91" s="3"/>
      <c r="D91" s="3"/>
      <c r="E91" s="3"/>
      <c r="F91" s="135"/>
      <c r="G91" s="109"/>
    </row>
    <row r="92" spans="1:7">
      <c r="A92" s="3"/>
      <c r="B92" s="79" t="s">
        <v>110</v>
      </c>
      <c r="C92" s="80"/>
      <c r="D92" s="78"/>
      <c r="E92" s="3"/>
      <c r="F92" s="135"/>
      <c r="G92" s="109"/>
    </row>
    <row r="93" spans="1:7">
      <c r="A93" s="3"/>
      <c r="B93" s="81" t="s">
        <v>32</v>
      </c>
      <c r="C93" s="82">
        <v>4</v>
      </c>
      <c r="D93" s="83">
        <v>1</v>
      </c>
      <c r="E93" s="3"/>
      <c r="F93" s="135"/>
      <c r="G93" s="109"/>
    </row>
    <row r="94" spans="1:7">
      <c r="A94" s="3"/>
      <c r="B94" s="81" t="s">
        <v>34</v>
      </c>
      <c r="C94" s="82">
        <v>3</v>
      </c>
      <c r="D94" s="83">
        <v>0.85</v>
      </c>
      <c r="E94" s="78"/>
      <c r="F94" s="145"/>
      <c r="G94" s="120"/>
    </row>
    <row r="95" spans="1:7">
      <c r="A95" s="3"/>
      <c r="B95" s="81" t="s">
        <v>80</v>
      </c>
      <c r="C95" s="82">
        <v>2</v>
      </c>
      <c r="D95" s="83">
        <v>0.75</v>
      </c>
      <c r="E95" s="3"/>
      <c r="F95" s="135"/>
      <c r="G95" s="109"/>
    </row>
    <row r="96" spans="1:7">
      <c r="A96" s="3"/>
      <c r="B96" s="81" t="s">
        <v>81</v>
      </c>
      <c r="C96" s="82">
        <v>1</v>
      </c>
      <c r="D96" s="83">
        <v>0.6</v>
      </c>
      <c r="E96" s="3"/>
      <c r="F96" s="135"/>
      <c r="G96" s="109"/>
    </row>
    <row r="97" spans="1:7">
      <c r="A97" s="3"/>
      <c r="B97" s="81" t="s">
        <v>82</v>
      </c>
      <c r="C97" s="82">
        <v>0</v>
      </c>
      <c r="D97" s="83">
        <v>0</v>
      </c>
      <c r="E97" s="3"/>
      <c r="F97" s="135"/>
      <c r="G97" s="109"/>
    </row>
    <row r="98" spans="1:7">
      <c r="A98" s="3"/>
      <c r="B98" s="84"/>
      <c r="C98" s="13"/>
      <c r="D98" s="3"/>
      <c r="E98" s="3"/>
      <c r="F98" s="135"/>
      <c r="G98" s="109"/>
    </row>
    <row r="99" spans="1:7" ht="24">
      <c r="A99" s="3"/>
      <c r="B99" s="79" t="s">
        <v>33</v>
      </c>
      <c r="C99" s="85"/>
      <c r="D99" s="78"/>
      <c r="E99" s="3"/>
      <c r="F99" s="135"/>
      <c r="G99" s="109"/>
    </row>
    <row r="100" spans="1:7">
      <c r="A100" s="3"/>
      <c r="B100" s="81" t="s">
        <v>29</v>
      </c>
      <c r="C100" s="82">
        <v>4</v>
      </c>
      <c r="D100" s="83">
        <v>1</v>
      </c>
      <c r="E100" s="3"/>
      <c r="F100" s="135"/>
      <c r="G100" s="109"/>
    </row>
    <row r="101" spans="1:7">
      <c r="A101" s="3"/>
      <c r="B101" s="81" t="s">
        <v>117</v>
      </c>
      <c r="C101" s="82">
        <v>2</v>
      </c>
      <c r="D101" s="83">
        <v>0.75</v>
      </c>
      <c r="E101" s="3"/>
      <c r="F101" s="135"/>
      <c r="G101" s="109"/>
    </row>
    <row r="102" spans="1:7">
      <c r="A102" s="3"/>
      <c r="B102" s="81" t="s">
        <v>30</v>
      </c>
      <c r="C102" s="82">
        <v>0</v>
      </c>
      <c r="D102" s="83">
        <v>0</v>
      </c>
      <c r="E102" s="3"/>
      <c r="F102" s="135"/>
      <c r="G102" s="109"/>
    </row>
    <row r="103" spans="1:7">
      <c r="A103" s="3"/>
      <c r="B103" s="84"/>
      <c r="C103" s="13"/>
      <c r="D103" s="3"/>
      <c r="E103" s="3"/>
      <c r="F103" s="135"/>
      <c r="G103" s="109"/>
    </row>
    <row r="104" spans="1:7" ht="24">
      <c r="A104" s="3"/>
      <c r="B104" s="79" t="s">
        <v>31</v>
      </c>
      <c r="C104" s="85"/>
      <c r="D104" s="78"/>
      <c r="E104" s="3"/>
      <c r="F104" s="135"/>
      <c r="G104" s="109"/>
    </row>
    <row r="105" spans="1:7">
      <c r="A105" s="3"/>
      <c r="B105" s="81" t="s">
        <v>29</v>
      </c>
      <c r="C105" s="82">
        <v>4</v>
      </c>
      <c r="D105" s="83">
        <v>1</v>
      </c>
      <c r="E105" s="3"/>
      <c r="F105" s="135"/>
      <c r="G105" s="109"/>
    </row>
    <row r="106" spans="1:7">
      <c r="A106" s="3"/>
      <c r="B106" s="81" t="s">
        <v>30</v>
      </c>
      <c r="C106" s="82">
        <v>0</v>
      </c>
      <c r="D106" s="83">
        <v>0</v>
      </c>
      <c r="E106" s="3"/>
      <c r="F106" s="135"/>
      <c r="G106" s="109"/>
    </row>
    <row r="107" spans="1:7">
      <c r="A107" s="3"/>
      <c r="B107" s="3"/>
      <c r="C107" s="3"/>
      <c r="D107" s="3"/>
      <c r="E107" s="3"/>
      <c r="F107" s="135"/>
      <c r="G107" s="109"/>
    </row>
    <row r="108" spans="1:7">
      <c r="A108" s="3"/>
      <c r="B108" s="86" t="s">
        <v>111</v>
      </c>
      <c r="C108" s="80"/>
      <c r="D108" s="78"/>
      <c r="E108" s="3"/>
      <c r="F108" s="135"/>
      <c r="G108" s="109"/>
    </row>
    <row r="109" spans="1:7">
      <c r="A109" s="3"/>
      <c r="B109" s="54" t="s">
        <v>112</v>
      </c>
      <c r="C109" s="82">
        <v>4</v>
      </c>
      <c r="D109" s="83">
        <v>1</v>
      </c>
      <c r="E109" s="3"/>
      <c r="F109" s="135"/>
      <c r="G109" s="109"/>
    </row>
    <row r="110" spans="1:7">
      <c r="A110" s="3"/>
      <c r="B110" s="54" t="s">
        <v>113</v>
      </c>
      <c r="C110" s="82">
        <v>3</v>
      </c>
      <c r="D110" s="83">
        <v>0.85</v>
      </c>
      <c r="E110" s="3"/>
      <c r="F110" s="135"/>
      <c r="G110" s="109"/>
    </row>
    <row r="111" spans="1:7">
      <c r="A111" s="3"/>
      <c r="B111" s="54" t="s">
        <v>114</v>
      </c>
      <c r="C111" s="82">
        <v>2</v>
      </c>
      <c r="D111" s="83">
        <v>0.75</v>
      </c>
      <c r="E111" s="3"/>
      <c r="F111" s="135"/>
      <c r="G111" s="109"/>
    </row>
    <row r="112" spans="1:7">
      <c r="A112" s="3"/>
      <c r="B112" s="54" t="s">
        <v>115</v>
      </c>
      <c r="C112" s="82">
        <v>1</v>
      </c>
      <c r="D112" s="83">
        <v>0.6</v>
      </c>
      <c r="E112" s="3"/>
      <c r="F112" s="135"/>
      <c r="G112" s="109"/>
    </row>
    <row r="113" spans="1:7">
      <c r="A113" s="3"/>
      <c r="B113" s="54" t="s">
        <v>116</v>
      </c>
      <c r="C113" s="82">
        <v>0</v>
      </c>
      <c r="D113" s="83">
        <v>0</v>
      </c>
      <c r="E113" s="3"/>
      <c r="F113" s="135"/>
      <c r="G113" s="109"/>
    </row>
    <row r="114" spans="1:7">
      <c r="A114" s="3"/>
      <c r="B114" s="3"/>
      <c r="C114" s="3"/>
      <c r="D114" s="3"/>
      <c r="E114" s="3"/>
      <c r="F114" s="135"/>
      <c r="G114" s="109"/>
    </row>
    <row r="115" spans="1:7" ht="14">
      <c r="A115" s="3"/>
      <c r="B115" s="147" t="s">
        <v>135</v>
      </c>
      <c r="C115" s="147"/>
      <c r="D115" s="3"/>
      <c r="E115" s="3"/>
      <c r="F115" s="135"/>
      <c r="G115" s="109"/>
    </row>
    <row r="116" spans="1:7" ht="14">
      <c r="B116" s="124" t="s">
        <v>136</v>
      </c>
      <c r="C116" s="125" t="s">
        <v>35</v>
      </c>
    </row>
    <row r="117" spans="1:7" ht="14">
      <c r="B117" s="122" t="s">
        <v>129</v>
      </c>
      <c r="C117" s="123">
        <f t="shared" ref="C117:C127" si="2">IFERROR(AVERAGEIF(G$16:G$90,B117,D$16:D$90),"")</f>
        <v>0</v>
      </c>
    </row>
    <row r="118" spans="1:7" ht="14">
      <c r="B118" s="122" t="s">
        <v>134</v>
      </c>
      <c r="C118" s="123">
        <f t="shared" si="2"/>
        <v>0</v>
      </c>
    </row>
    <row r="119" spans="1:7" ht="14">
      <c r="B119" s="122" t="s">
        <v>133</v>
      </c>
      <c r="C119" s="123">
        <f t="shared" si="2"/>
        <v>0</v>
      </c>
    </row>
    <row r="120" spans="1:7" ht="14">
      <c r="B120" s="122" t="s">
        <v>137</v>
      </c>
      <c r="C120" s="123" t="str">
        <f t="shared" si="2"/>
        <v/>
      </c>
    </row>
    <row r="121" spans="1:7" ht="14">
      <c r="B121" s="122" t="s">
        <v>131</v>
      </c>
      <c r="C121" s="123">
        <f t="shared" si="2"/>
        <v>0</v>
      </c>
    </row>
    <row r="122" spans="1:7" ht="14">
      <c r="B122" s="122" t="s">
        <v>138</v>
      </c>
      <c r="C122" s="123" t="str">
        <f t="shared" si="2"/>
        <v/>
      </c>
    </row>
    <row r="123" spans="1:7" ht="14">
      <c r="B123" s="122" t="s">
        <v>130</v>
      </c>
      <c r="C123" s="123">
        <f t="shared" si="2"/>
        <v>0</v>
      </c>
    </row>
    <row r="124" spans="1:7" ht="14">
      <c r="B124" s="122" t="s">
        <v>139</v>
      </c>
      <c r="C124" s="123" t="str">
        <f t="shared" si="2"/>
        <v/>
      </c>
    </row>
    <row r="125" spans="1:7" ht="14">
      <c r="B125" s="122" t="s">
        <v>140</v>
      </c>
      <c r="C125" s="123" t="str">
        <f t="shared" si="2"/>
        <v/>
      </c>
    </row>
    <row r="126" spans="1:7" ht="14">
      <c r="B126" s="122" t="s">
        <v>132</v>
      </c>
      <c r="C126" s="123">
        <f t="shared" si="2"/>
        <v>0</v>
      </c>
    </row>
    <row r="127" spans="1:7" ht="14">
      <c r="B127" s="122" t="s">
        <v>141</v>
      </c>
      <c r="C127" s="123" t="str">
        <f t="shared" si="2"/>
        <v/>
      </c>
    </row>
  </sheetData>
  <sheetProtection sheet="1" objects="1" scenarios="1"/>
  <mergeCells count="19">
    <mergeCell ref="A1:G1"/>
    <mergeCell ref="A2:G2"/>
    <mergeCell ref="A3:G3"/>
    <mergeCell ref="A5:G5"/>
    <mergeCell ref="C7:F7"/>
    <mergeCell ref="B115:C115"/>
    <mergeCell ref="C13:F13"/>
    <mergeCell ref="A7:B7"/>
    <mergeCell ref="A8:B8"/>
    <mergeCell ref="A9:B9"/>
    <mergeCell ref="A10:B10"/>
    <mergeCell ref="A11:B11"/>
    <mergeCell ref="A12:B12"/>
    <mergeCell ref="A13:B13"/>
    <mergeCell ref="C8:F8"/>
    <mergeCell ref="C9:F9"/>
    <mergeCell ref="C10:F10"/>
    <mergeCell ref="C11:F11"/>
    <mergeCell ref="C12:F12"/>
  </mergeCells>
  <phoneticPr fontId="2" type="noConversion"/>
  <dataValidations count="4">
    <dataValidation type="list" allowBlank="1" showInputMessage="1" showErrorMessage="1" sqref="B83 B81 B74">
      <formula1>$B$105:$B$106</formula1>
    </dataValidation>
    <dataValidation type="list" allowBlank="1" showInputMessage="1" showErrorMessage="1" sqref="B59:B60 B62:B63 B82 B70 B45:B47 B75:B76 B57 B84:B88">
      <formula1>$B$100:$B$102</formula1>
    </dataValidation>
    <dataValidation type="list" allowBlank="1" showInputMessage="1" showErrorMessage="1" sqref="B56 B71 B17:B22 B73 B43 B25:B27 B66 B39:B41 B36 B29:B34">
      <formula1>$B$93:$B$97</formula1>
    </dataValidation>
    <dataValidation type="list" allowBlank="1" showInputMessage="1" showErrorMessage="1" sqref="B37 B67:B68 B54 B52 B50 B65">
      <formula1>$B$109:$B$113</formula1>
    </dataValidation>
  </dataValidations>
  <pageMargins left="0.75" right="0.75" top="1" bottom="1" header="0.5" footer="0.5"/>
  <headerFooter alignWithMargins="0"/>
  <rowBreaks count="1" manualBreakCount="1">
    <brk id="90" max="4" man="1"/>
  </rowBreaks>
  <colBreaks count="1" manualBreakCount="1">
    <brk id="7" max="1048575" man="1"/>
  </col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opLeftCell="A14" workbookViewId="0">
      <selection activeCell="D27" sqref="D27"/>
    </sheetView>
  </sheetViews>
  <sheetFormatPr baseColWidth="10" defaultColWidth="8.83203125" defaultRowHeight="12" x14ac:dyDescent="0"/>
  <cols>
    <col min="1" max="1" width="61.83203125" customWidth="1"/>
    <col min="2" max="2" width="18" bestFit="1" customWidth="1"/>
    <col min="3" max="3" width="24" customWidth="1"/>
  </cols>
  <sheetData>
    <row r="1" spans="1:6" ht="18">
      <c r="A1" s="151" t="s">
        <v>0</v>
      </c>
      <c r="B1" s="151"/>
      <c r="C1" s="151"/>
      <c r="D1" s="151"/>
      <c r="E1" s="151"/>
      <c r="F1" s="127"/>
    </row>
    <row r="2" spans="1:6" ht="18">
      <c r="A2" s="151" t="s">
        <v>1</v>
      </c>
      <c r="B2" s="151"/>
      <c r="C2" s="151"/>
      <c r="D2" s="151"/>
      <c r="E2" s="151"/>
      <c r="F2" s="127"/>
    </row>
    <row r="3" spans="1:6" ht="18">
      <c r="A3" s="151" t="s">
        <v>2</v>
      </c>
      <c r="B3" s="151"/>
      <c r="C3" s="151"/>
      <c r="D3" s="151"/>
      <c r="E3" s="151"/>
      <c r="F3" s="127"/>
    </row>
    <row r="4" spans="1:6">
      <c r="A4" s="156"/>
      <c r="B4" s="156"/>
      <c r="C4" s="156"/>
      <c r="D4" s="156"/>
      <c r="E4" s="156"/>
      <c r="F4" s="3"/>
    </row>
    <row r="5" spans="1:6" ht="17">
      <c r="A5" s="152" t="s">
        <v>42</v>
      </c>
      <c r="B5" s="152"/>
      <c r="C5" s="152"/>
      <c r="D5" s="152"/>
      <c r="E5" s="152"/>
      <c r="F5" s="128"/>
    </row>
    <row r="6" spans="1:6" ht="17">
      <c r="A6" s="158" t="s">
        <v>176</v>
      </c>
      <c r="B6" s="158"/>
      <c r="C6" s="158"/>
      <c r="D6" s="158"/>
      <c r="E6" s="158"/>
      <c r="F6" s="108"/>
    </row>
    <row r="7" spans="1:6" ht="89.25" customHeight="1">
      <c r="A7" s="157" t="s">
        <v>177</v>
      </c>
      <c r="B7" s="157"/>
      <c r="C7" s="157"/>
      <c r="D7" s="157"/>
      <c r="E7" s="157"/>
      <c r="F7" s="108"/>
    </row>
    <row r="8" spans="1:6" ht="13">
      <c r="A8" s="126"/>
      <c r="B8" s="3"/>
      <c r="C8" s="3"/>
      <c r="D8" s="3"/>
      <c r="E8" s="3"/>
      <c r="F8" s="3"/>
    </row>
    <row r="9" spans="1:6">
      <c r="A9" s="3"/>
      <c r="B9" s="12" t="s">
        <v>4</v>
      </c>
      <c r="C9" s="154">
        <f>'Progress Report Assessment'!C7:F7</f>
        <v>0</v>
      </c>
      <c r="D9" s="155"/>
      <c r="E9" s="155"/>
      <c r="F9" s="13"/>
    </row>
    <row r="10" spans="1:6">
      <c r="A10" s="3"/>
      <c r="B10" s="12" t="s">
        <v>5</v>
      </c>
      <c r="C10" s="154">
        <f>'Progress Report Assessment'!C8:F8</f>
        <v>0</v>
      </c>
      <c r="D10" s="155"/>
      <c r="E10" s="155"/>
      <c r="F10" s="13"/>
    </row>
    <row r="11" spans="1:6">
      <c r="A11" s="3"/>
      <c r="B11" s="12" t="s">
        <v>6</v>
      </c>
      <c r="C11" s="154">
        <f>'Progress Report Assessment'!C9:F9</f>
        <v>0</v>
      </c>
      <c r="D11" s="155"/>
      <c r="E11" s="155"/>
      <c r="F11" s="13"/>
    </row>
    <row r="12" spans="1:6">
      <c r="A12" s="3"/>
      <c r="B12" s="12" t="s">
        <v>7</v>
      </c>
      <c r="C12" s="154">
        <f>'Progress Report Assessment'!C10:F10</f>
        <v>0</v>
      </c>
      <c r="D12" s="155"/>
      <c r="E12" s="155"/>
      <c r="F12" s="13"/>
    </row>
    <row r="13" spans="1:6">
      <c r="A13" s="3"/>
      <c r="B13" s="12" t="s">
        <v>8</v>
      </c>
      <c r="C13" s="154">
        <f>'Progress Report Assessment'!C11:F11</f>
        <v>0</v>
      </c>
      <c r="D13" s="155"/>
      <c r="E13" s="155"/>
      <c r="F13" s="13"/>
    </row>
    <row r="14" spans="1:6">
      <c r="A14" s="3"/>
      <c r="B14" s="12" t="s">
        <v>9</v>
      </c>
      <c r="C14" s="154">
        <f>'Progress Report Assessment'!C12:F12</f>
        <v>0</v>
      </c>
      <c r="D14" s="155"/>
      <c r="E14" s="155"/>
      <c r="F14" s="13"/>
    </row>
    <row r="15" spans="1:6">
      <c r="A15" s="3"/>
      <c r="B15" s="12" t="s">
        <v>10</v>
      </c>
      <c r="C15" s="154">
        <f>'Progress Report Assessment'!C13:F13</f>
        <v>0</v>
      </c>
      <c r="D15" s="155"/>
      <c r="E15" s="155"/>
      <c r="F15" s="13"/>
    </row>
    <row r="16" spans="1:6" ht="13" thickBot="1">
      <c r="A16" s="3"/>
      <c r="B16" s="3"/>
      <c r="C16" s="3"/>
      <c r="D16" s="3"/>
      <c r="E16" s="3"/>
      <c r="F16" s="3"/>
    </row>
    <row r="17" spans="1:4" ht="52" thickTop="1">
      <c r="A17" s="8" t="s">
        <v>42</v>
      </c>
      <c r="B17" s="11" t="s">
        <v>52</v>
      </c>
      <c r="C17" s="14" t="s">
        <v>53</v>
      </c>
      <c r="D17" s="18" t="s">
        <v>55</v>
      </c>
    </row>
    <row r="18" spans="1:4" s="27" customFormat="1" ht="16">
      <c r="A18" s="26" t="s">
        <v>56</v>
      </c>
      <c r="B18" s="30"/>
      <c r="C18" s="28" t="s">
        <v>54</v>
      </c>
      <c r="D18" s="19" t="str">
        <f t="shared" ref="D18:D75" si="0">IF(((B18&lt;&gt;"") = (C18&lt;&gt;"")),"","Error!")</f>
        <v>Error!</v>
      </c>
    </row>
    <row r="19" spans="1:4" ht="15">
      <c r="A19" s="9" t="s">
        <v>62</v>
      </c>
      <c r="B19" s="16"/>
      <c r="C19" s="15" t="s">
        <v>54</v>
      </c>
      <c r="D19" s="19" t="str">
        <f t="shared" si="0"/>
        <v>Error!</v>
      </c>
    </row>
    <row r="20" spans="1:4" ht="15">
      <c r="A20" s="9" t="s">
        <v>59</v>
      </c>
      <c r="B20" s="16"/>
      <c r="C20" s="15" t="s">
        <v>54</v>
      </c>
      <c r="D20" s="19" t="str">
        <f t="shared" si="0"/>
        <v>Error!</v>
      </c>
    </row>
    <row r="21" spans="1:4" ht="15">
      <c r="A21" s="29" t="s">
        <v>61</v>
      </c>
      <c r="B21" s="21"/>
      <c r="C21" s="22"/>
      <c r="D21" s="24" t="str">
        <f t="shared" si="0"/>
        <v/>
      </c>
    </row>
    <row r="22" spans="1:4" ht="15">
      <c r="A22" s="29" t="s">
        <v>60</v>
      </c>
      <c r="B22" s="21"/>
      <c r="C22" s="22"/>
      <c r="D22" s="24" t="str">
        <f t="shared" si="0"/>
        <v/>
      </c>
    </row>
    <row r="23" spans="1:4" ht="15">
      <c r="A23" s="9" t="s">
        <v>36</v>
      </c>
      <c r="B23" s="16"/>
      <c r="C23" s="15" t="s">
        <v>54</v>
      </c>
      <c r="D23" s="19" t="str">
        <f t="shared" si="0"/>
        <v>Error!</v>
      </c>
    </row>
    <row r="24" spans="1:4" ht="15">
      <c r="A24" s="9" t="s">
        <v>143</v>
      </c>
      <c r="B24" s="16"/>
      <c r="C24" s="15" t="s">
        <v>54</v>
      </c>
      <c r="D24" s="19" t="str">
        <f>IF(((B24&lt;&gt;"") = (C24&lt;&gt;"")),"","Error!")</f>
        <v>Error!</v>
      </c>
    </row>
    <row r="25" spans="1:4" ht="15">
      <c r="A25" s="9" t="s">
        <v>144</v>
      </c>
      <c r="B25" s="16"/>
      <c r="C25" s="15" t="s">
        <v>54</v>
      </c>
      <c r="D25" s="19" t="str">
        <f t="shared" si="0"/>
        <v>Error!</v>
      </c>
    </row>
    <row r="26" spans="1:4" ht="15">
      <c r="A26" s="9" t="s">
        <v>197</v>
      </c>
      <c r="B26" s="16"/>
      <c r="C26" s="15" t="s">
        <v>54</v>
      </c>
      <c r="D26" s="19" t="str">
        <f t="shared" si="0"/>
        <v>Error!</v>
      </c>
    </row>
    <row r="27" spans="1:4" ht="15">
      <c r="A27" s="9" t="s">
        <v>192</v>
      </c>
      <c r="B27" s="16"/>
      <c r="C27" s="15" t="s">
        <v>54</v>
      </c>
      <c r="D27" s="19" t="str">
        <f t="shared" si="0"/>
        <v>Error!</v>
      </c>
    </row>
    <row r="28" spans="1:4" ht="15">
      <c r="A28" s="9" t="s">
        <v>15</v>
      </c>
      <c r="B28" s="16"/>
      <c r="C28" s="15" t="s">
        <v>54</v>
      </c>
      <c r="D28" s="19" t="str">
        <f t="shared" si="0"/>
        <v>Error!</v>
      </c>
    </row>
    <row r="29" spans="1:4" ht="15">
      <c r="A29" s="9" t="s">
        <v>16</v>
      </c>
      <c r="B29" s="16"/>
      <c r="C29" s="15" t="s">
        <v>54</v>
      </c>
      <c r="D29" s="19" t="str">
        <f t="shared" si="0"/>
        <v>Error!</v>
      </c>
    </row>
    <row r="30" spans="1:4" ht="15">
      <c r="A30" s="9" t="s">
        <v>145</v>
      </c>
      <c r="B30" s="16"/>
      <c r="C30" s="15" t="s">
        <v>54</v>
      </c>
      <c r="D30" s="19" t="str">
        <f t="shared" si="0"/>
        <v>Error!</v>
      </c>
    </row>
    <row r="31" spans="1:4" ht="15">
      <c r="A31" s="9" t="s">
        <v>146</v>
      </c>
      <c r="B31" s="16"/>
      <c r="C31" s="15" t="s">
        <v>54</v>
      </c>
      <c r="D31" s="19" t="str">
        <f t="shared" si="0"/>
        <v>Error!</v>
      </c>
    </row>
    <row r="32" spans="1:4" ht="15">
      <c r="A32" s="9" t="s">
        <v>147</v>
      </c>
      <c r="B32" s="16"/>
      <c r="C32" s="15" t="s">
        <v>54</v>
      </c>
      <c r="D32" s="19" t="str">
        <f t="shared" si="0"/>
        <v>Error!</v>
      </c>
    </row>
    <row r="33" spans="1:4" ht="15">
      <c r="A33" s="9" t="s">
        <v>148</v>
      </c>
      <c r="B33" s="16"/>
      <c r="C33" s="15" t="s">
        <v>54</v>
      </c>
      <c r="D33" s="19" t="str">
        <f t="shared" si="0"/>
        <v>Error!</v>
      </c>
    </row>
    <row r="34" spans="1:4" ht="15">
      <c r="A34" s="9" t="s">
        <v>149</v>
      </c>
      <c r="B34" s="16"/>
      <c r="C34" s="15" t="s">
        <v>54</v>
      </c>
      <c r="D34" s="19" t="str">
        <f t="shared" si="0"/>
        <v>Error!</v>
      </c>
    </row>
    <row r="35" spans="1:4" ht="15">
      <c r="A35" s="10" t="s">
        <v>43</v>
      </c>
      <c r="B35" s="16"/>
      <c r="C35" s="15" t="s">
        <v>54</v>
      </c>
      <c r="D35" s="19" t="str">
        <f>IF(((B35&lt;&gt;"") = (C35&lt;&gt;"")),"","Error!")</f>
        <v>Error!</v>
      </c>
    </row>
    <row r="36" spans="1:4" ht="15">
      <c r="A36" s="25" t="s">
        <v>154</v>
      </c>
      <c r="B36" s="31"/>
      <c r="C36" s="32"/>
      <c r="D36" s="33"/>
    </row>
    <row r="37" spans="1:4" ht="15">
      <c r="A37" s="25" t="s">
        <v>44</v>
      </c>
      <c r="B37" s="23"/>
      <c r="C37" s="22"/>
      <c r="D37" s="24" t="str">
        <f>IF(((B37&lt;&gt;"") = (C37&lt;&gt;"")),"","Error!")</f>
        <v/>
      </c>
    </row>
    <row r="38" spans="1:4" ht="15">
      <c r="A38" s="25" t="s">
        <v>163</v>
      </c>
      <c r="B38" s="23"/>
      <c r="C38" s="22"/>
      <c r="D38" s="24" t="str">
        <f>IF(((B38&lt;&gt;"") = (C38&lt;&gt;"")),"","Error!")</f>
        <v/>
      </c>
    </row>
    <row r="39" spans="1:4" ht="15">
      <c r="A39" s="25" t="s">
        <v>155</v>
      </c>
      <c r="B39" s="34"/>
      <c r="C39" s="35"/>
      <c r="D39" s="36"/>
    </row>
    <row r="40" spans="1:4" ht="15">
      <c r="A40" s="25" t="s">
        <v>49</v>
      </c>
      <c r="B40" s="23"/>
      <c r="C40" s="22"/>
      <c r="D40" s="24" t="str">
        <f>IF(((B40&lt;&gt;"") = (C40&lt;&gt;"")),"","Error!")</f>
        <v/>
      </c>
    </row>
    <row r="41" spans="1:4" ht="15">
      <c r="A41" s="25" t="s">
        <v>164</v>
      </c>
      <c r="B41" s="23"/>
      <c r="C41" s="22"/>
      <c r="D41" s="24" t="str">
        <f t="shared" ref="D41:D44" si="1">IF(((B41&lt;&gt;"") = (C41&lt;&gt;"")),"","Error!")</f>
        <v/>
      </c>
    </row>
    <row r="42" spans="1:4" ht="30">
      <c r="A42" s="25" t="s">
        <v>165</v>
      </c>
      <c r="B42" s="23"/>
      <c r="C42" s="22"/>
      <c r="D42" s="24" t="str">
        <f t="shared" si="1"/>
        <v/>
      </c>
    </row>
    <row r="43" spans="1:4" ht="15">
      <c r="A43" s="25" t="s">
        <v>166</v>
      </c>
      <c r="B43" s="23"/>
      <c r="C43" s="22"/>
      <c r="D43" s="24" t="str">
        <f t="shared" si="1"/>
        <v/>
      </c>
    </row>
    <row r="44" spans="1:4" ht="15">
      <c r="A44" s="9" t="s">
        <v>150</v>
      </c>
      <c r="B44" s="16"/>
      <c r="C44" s="15" t="s">
        <v>54</v>
      </c>
      <c r="D44" s="24" t="str">
        <f t="shared" si="1"/>
        <v>Error!</v>
      </c>
    </row>
    <row r="45" spans="1:4" ht="15">
      <c r="A45" s="25" t="s">
        <v>154</v>
      </c>
      <c r="B45" s="31"/>
      <c r="C45" s="32"/>
      <c r="D45" s="33"/>
    </row>
    <row r="46" spans="1:4" ht="15">
      <c r="A46" s="25" t="s">
        <v>46</v>
      </c>
      <c r="B46" s="23"/>
      <c r="C46" s="22"/>
      <c r="D46" s="24" t="str">
        <f>IF(((B46&lt;&gt;"") = (C46&lt;&gt;"")),"","Error!")</f>
        <v/>
      </c>
    </row>
    <row r="47" spans="1:4" ht="15">
      <c r="A47" s="25" t="s">
        <v>47</v>
      </c>
      <c r="B47" s="23"/>
      <c r="C47" s="22"/>
      <c r="D47" s="24" t="str">
        <f>IF(((B47&lt;&gt;"") = (C47&lt;&gt;"")),"","Error!")</f>
        <v/>
      </c>
    </row>
    <row r="48" spans="1:4" ht="15">
      <c r="A48" s="25" t="s">
        <v>45</v>
      </c>
      <c r="B48" s="23"/>
      <c r="C48" s="22"/>
      <c r="D48" s="24" t="str">
        <f>IF(((B48&lt;&gt;"") = (C48&lt;&gt;"")),"","Error!")</f>
        <v/>
      </c>
    </row>
    <row r="49" spans="1:4" ht="15">
      <c r="A49" s="25" t="s">
        <v>48</v>
      </c>
      <c r="B49" s="23"/>
      <c r="C49" s="22"/>
      <c r="D49" s="24" t="str">
        <f t="shared" ref="D49:D54" si="2">IF(((B49&lt;&gt;"") = (C49&lt;&gt;"")),"","Error!")</f>
        <v/>
      </c>
    </row>
    <row r="50" spans="1:4" ht="15">
      <c r="A50" s="129" t="s">
        <v>162</v>
      </c>
      <c r="B50" s="23"/>
      <c r="C50" s="22"/>
      <c r="D50" s="24" t="str">
        <f t="shared" si="2"/>
        <v/>
      </c>
    </row>
    <row r="51" spans="1:4" ht="15">
      <c r="A51" s="129"/>
      <c r="B51" s="23"/>
      <c r="C51" s="22"/>
      <c r="D51" s="24" t="str">
        <f t="shared" si="2"/>
        <v/>
      </c>
    </row>
    <row r="52" spans="1:4" ht="15">
      <c r="A52" s="129"/>
      <c r="B52" s="23"/>
      <c r="C52" s="22"/>
      <c r="D52" s="24" t="str">
        <f t="shared" si="2"/>
        <v/>
      </c>
    </row>
    <row r="53" spans="1:4" ht="15">
      <c r="A53" s="129"/>
      <c r="B53" s="23"/>
      <c r="C53" s="22"/>
      <c r="D53" s="24" t="str">
        <f t="shared" si="2"/>
        <v/>
      </c>
    </row>
    <row r="54" spans="1:4" ht="15">
      <c r="A54" s="129"/>
      <c r="B54" s="23"/>
      <c r="C54" s="22"/>
      <c r="D54" s="24" t="str">
        <f t="shared" si="2"/>
        <v/>
      </c>
    </row>
    <row r="55" spans="1:4" ht="15">
      <c r="A55" s="25" t="s">
        <v>155</v>
      </c>
      <c r="B55" s="34"/>
      <c r="C55" s="35"/>
      <c r="D55" s="36"/>
    </row>
    <row r="56" spans="1:4" ht="15">
      <c r="A56" s="25" t="s">
        <v>193</v>
      </c>
      <c r="B56" s="23"/>
      <c r="C56" s="22"/>
      <c r="D56" s="24" t="str">
        <f>IF(((B56&lt;&gt;"") = (C56&lt;&gt;"")),"","Error!")</f>
        <v/>
      </c>
    </row>
    <row r="57" spans="1:4" ht="15">
      <c r="A57" s="25" t="s">
        <v>156</v>
      </c>
      <c r="B57" s="23"/>
      <c r="C57" s="22"/>
      <c r="D57" s="24" t="str">
        <f>IF(((B57&lt;&gt;"") = (C57&lt;&gt;"")),"","Error!")</f>
        <v/>
      </c>
    </row>
    <row r="58" spans="1:4" ht="15">
      <c r="A58" s="25" t="s">
        <v>157</v>
      </c>
      <c r="B58" s="23"/>
      <c r="C58" s="22"/>
      <c r="D58" s="24" t="str">
        <f t="shared" ref="D58:D67" si="3">IF(((B58&lt;&gt;"") = (C58&lt;&gt;"")),"","Error!")</f>
        <v/>
      </c>
    </row>
    <row r="59" spans="1:4" ht="15">
      <c r="A59" s="25" t="s">
        <v>50</v>
      </c>
      <c r="B59" s="23"/>
      <c r="C59" s="22"/>
      <c r="D59" s="24" t="str">
        <f t="shared" si="3"/>
        <v/>
      </c>
    </row>
    <row r="60" spans="1:4" ht="15">
      <c r="A60" s="73" t="s">
        <v>158</v>
      </c>
      <c r="B60" s="23"/>
      <c r="C60" s="22"/>
      <c r="D60" s="24" t="str">
        <f t="shared" si="3"/>
        <v/>
      </c>
    </row>
    <row r="61" spans="1:4" ht="15">
      <c r="A61" s="73" t="s">
        <v>159</v>
      </c>
      <c r="B61" s="23"/>
      <c r="C61" s="22"/>
      <c r="D61" s="24" t="str">
        <f t="shared" si="3"/>
        <v/>
      </c>
    </row>
    <row r="62" spans="1:4" ht="15">
      <c r="A62" s="73" t="s">
        <v>160</v>
      </c>
      <c r="B62" s="23"/>
      <c r="C62" s="22"/>
      <c r="D62" s="24" t="str">
        <f t="shared" si="3"/>
        <v/>
      </c>
    </row>
    <row r="63" spans="1:4" ht="15">
      <c r="A63" s="130" t="s">
        <v>161</v>
      </c>
      <c r="B63" s="23"/>
      <c r="C63" s="22"/>
      <c r="D63" s="24" t="str">
        <f t="shared" si="3"/>
        <v/>
      </c>
    </row>
    <row r="64" spans="1:4" ht="15">
      <c r="A64" s="130"/>
      <c r="B64" s="23"/>
      <c r="C64" s="22"/>
      <c r="D64" s="24" t="str">
        <f t="shared" si="3"/>
        <v/>
      </c>
    </row>
    <row r="65" spans="1:4" ht="15">
      <c r="A65" s="130"/>
      <c r="B65" s="23"/>
      <c r="C65" s="22"/>
      <c r="D65" s="24" t="str">
        <f t="shared" si="3"/>
        <v/>
      </c>
    </row>
    <row r="66" spans="1:4" ht="15">
      <c r="A66" s="130"/>
      <c r="B66" s="23"/>
      <c r="C66" s="22"/>
      <c r="D66" s="24" t="str">
        <f t="shared" si="3"/>
        <v/>
      </c>
    </row>
    <row r="67" spans="1:4" ht="15">
      <c r="A67" s="130"/>
      <c r="B67" s="23"/>
      <c r="C67" s="22"/>
      <c r="D67" s="24" t="str">
        <f t="shared" si="3"/>
        <v/>
      </c>
    </row>
    <row r="68" spans="1:4" ht="15">
      <c r="A68" s="9" t="s">
        <v>151</v>
      </c>
      <c r="B68" s="16"/>
      <c r="C68" s="15" t="s">
        <v>54</v>
      </c>
      <c r="D68" s="19" t="str">
        <f t="shared" si="0"/>
        <v>Error!</v>
      </c>
    </row>
    <row r="69" spans="1:4" ht="15">
      <c r="A69" s="9" t="s">
        <v>152</v>
      </c>
      <c r="B69" s="16"/>
      <c r="C69" s="15" t="s">
        <v>54</v>
      </c>
      <c r="D69" s="19" t="str">
        <f t="shared" si="0"/>
        <v>Error!</v>
      </c>
    </row>
    <row r="70" spans="1:4" ht="15">
      <c r="A70" s="9" t="s">
        <v>153</v>
      </c>
      <c r="B70" s="16"/>
      <c r="C70" s="15" t="s">
        <v>54</v>
      </c>
      <c r="D70" s="19" t="str">
        <f t="shared" si="0"/>
        <v>Error!</v>
      </c>
    </row>
    <row r="71" spans="1:4" ht="15">
      <c r="A71" s="10" t="s">
        <v>167</v>
      </c>
      <c r="B71" s="16"/>
      <c r="C71" s="15" t="s">
        <v>54</v>
      </c>
      <c r="D71" s="19" t="str">
        <f t="shared" si="0"/>
        <v>Error!</v>
      </c>
    </row>
    <row r="72" spans="1:4" ht="15">
      <c r="A72" s="131" t="s">
        <v>67</v>
      </c>
      <c r="B72" s="16"/>
      <c r="C72" s="133"/>
      <c r="D72" s="19" t="str">
        <f t="shared" si="0"/>
        <v/>
      </c>
    </row>
    <row r="73" spans="1:4" ht="15">
      <c r="A73" s="131"/>
      <c r="B73" s="16"/>
      <c r="C73" s="133"/>
      <c r="D73" s="19" t="str">
        <f t="shared" si="0"/>
        <v/>
      </c>
    </row>
    <row r="74" spans="1:4" ht="15">
      <c r="A74" s="131"/>
      <c r="B74" s="16"/>
      <c r="C74" s="133"/>
      <c r="D74" s="19" t="str">
        <f t="shared" si="0"/>
        <v/>
      </c>
    </row>
    <row r="75" spans="1:4" ht="16" thickBot="1">
      <c r="A75" s="132"/>
      <c r="B75" s="17"/>
      <c r="C75" s="134"/>
      <c r="D75" s="20" t="str">
        <f t="shared" si="0"/>
        <v/>
      </c>
    </row>
    <row r="76" spans="1:4" ht="13" thickTop="1"/>
  </sheetData>
  <sheetProtection sheet="1" objects="1" scenarios="1"/>
  <mergeCells count="14">
    <mergeCell ref="C15:E15"/>
    <mergeCell ref="C10:E10"/>
    <mergeCell ref="A3:E3"/>
    <mergeCell ref="A4:E4"/>
    <mergeCell ref="A5:E5"/>
    <mergeCell ref="A7:E7"/>
    <mergeCell ref="C11:E11"/>
    <mergeCell ref="C9:E9"/>
    <mergeCell ref="A6:E6"/>
    <mergeCell ref="A1:E1"/>
    <mergeCell ref="A2:E2"/>
    <mergeCell ref="C12:E12"/>
    <mergeCell ref="C13:E13"/>
    <mergeCell ref="C14:E14"/>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7"/>
  <sheetViews>
    <sheetView topLeftCell="B1" workbookViewId="0">
      <selection activeCell="B15" sqref="B15"/>
    </sheetView>
  </sheetViews>
  <sheetFormatPr baseColWidth="10" defaultColWidth="8.83203125" defaultRowHeight="12" x14ac:dyDescent="0"/>
  <cols>
    <col min="2" max="2" width="38.6640625" bestFit="1" customWidth="1"/>
    <col min="3" max="3" width="9.83203125" customWidth="1"/>
    <col min="4" max="4" width="22" customWidth="1"/>
    <col min="5" max="5" width="9.83203125" customWidth="1"/>
  </cols>
  <sheetData>
    <row r="1" spans="2:5" ht="17">
      <c r="B1" s="167" t="s">
        <v>73</v>
      </c>
      <c r="C1" s="167"/>
      <c r="D1" s="167"/>
    </row>
    <row r="2" spans="2:5" ht="13" thickBot="1"/>
    <row r="3" spans="2:5" ht="25" thickBot="1">
      <c r="B3" s="37"/>
      <c r="C3" s="39" t="s">
        <v>63</v>
      </c>
      <c r="D3" s="40" t="s">
        <v>71</v>
      </c>
      <c r="E3" s="38"/>
    </row>
    <row r="4" spans="2:5" ht="13" thickBot="1">
      <c r="B4" s="41" t="s">
        <v>68</v>
      </c>
      <c r="C4" s="175" t="s">
        <v>74</v>
      </c>
      <c r="D4" s="176"/>
      <c r="E4" s="38"/>
    </row>
    <row r="5" spans="2:5">
      <c r="B5" s="42" t="s">
        <v>56</v>
      </c>
      <c r="C5" s="45" t="s">
        <v>69</v>
      </c>
      <c r="D5" s="45" t="s">
        <v>70</v>
      </c>
    </row>
    <row r="6" spans="2:5">
      <c r="B6" s="42" t="s">
        <v>64</v>
      </c>
      <c r="C6" s="46" t="s">
        <v>69</v>
      </c>
      <c r="D6" s="46" t="s">
        <v>70</v>
      </c>
    </row>
    <row r="7" spans="2:5">
      <c r="B7" s="42" t="s">
        <v>57</v>
      </c>
      <c r="C7" s="170"/>
      <c r="D7" s="168" t="s">
        <v>72</v>
      </c>
    </row>
    <row r="8" spans="2:5">
      <c r="B8" s="49" t="s">
        <v>58</v>
      </c>
      <c r="C8" s="170"/>
      <c r="D8" s="168"/>
    </row>
    <row r="9" spans="2:5" ht="13" thickBot="1">
      <c r="B9" s="49" t="s">
        <v>65</v>
      </c>
      <c r="C9" s="171"/>
      <c r="D9" s="169"/>
    </row>
    <row r="10" spans="2:5" ht="13" thickBot="1">
      <c r="B10" s="43" t="s">
        <v>66</v>
      </c>
      <c r="C10" s="177" t="s">
        <v>74</v>
      </c>
      <c r="D10" s="178"/>
    </row>
    <row r="11" spans="2:5">
      <c r="B11" s="42" t="s">
        <v>94</v>
      </c>
      <c r="C11" s="172" t="s">
        <v>142</v>
      </c>
      <c r="D11" s="179" t="s">
        <v>173</v>
      </c>
    </row>
    <row r="12" spans="2:5">
      <c r="B12" s="42" t="s">
        <v>168</v>
      </c>
      <c r="C12" s="173"/>
      <c r="D12" s="180"/>
    </row>
    <row r="13" spans="2:5">
      <c r="B13" s="42" t="s">
        <v>169</v>
      </c>
      <c r="C13" s="173"/>
      <c r="D13" s="180"/>
    </row>
    <row r="14" spans="2:5">
      <c r="B14" s="42" t="s">
        <v>195</v>
      </c>
      <c r="C14" s="173"/>
      <c r="D14" s="180"/>
    </row>
    <row r="15" spans="2:5" ht="13" thickBot="1">
      <c r="B15" s="42" t="s">
        <v>194</v>
      </c>
      <c r="C15" s="174"/>
      <c r="D15" s="181"/>
    </row>
    <row r="16" spans="2:5" ht="13" thickBot="1">
      <c r="B16" s="43" t="s">
        <v>51</v>
      </c>
      <c r="C16" s="47"/>
      <c r="D16" s="48" t="s">
        <v>174</v>
      </c>
    </row>
    <row r="17" spans="2:4" ht="13" thickBot="1">
      <c r="B17" s="44" t="s">
        <v>17</v>
      </c>
      <c r="C17" s="165" t="s">
        <v>74</v>
      </c>
      <c r="D17" s="166"/>
    </row>
    <row r="18" spans="2:4">
      <c r="B18" s="42" t="s">
        <v>96</v>
      </c>
      <c r="C18" s="159" t="s">
        <v>175</v>
      </c>
      <c r="D18" s="160"/>
    </row>
    <row r="19" spans="2:4">
      <c r="B19" s="42" t="s">
        <v>97</v>
      </c>
      <c r="C19" s="161"/>
      <c r="D19" s="162"/>
    </row>
    <row r="20" spans="2:4">
      <c r="B20" s="42" t="s">
        <v>98</v>
      </c>
      <c r="C20" s="161"/>
      <c r="D20" s="162"/>
    </row>
    <row r="21" spans="2:4">
      <c r="B21" s="42" t="s">
        <v>99</v>
      </c>
      <c r="C21" s="161"/>
      <c r="D21" s="162"/>
    </row>
    <row r="22" spans="2:4">
      <c r="B22" s="42" t="s">
        <v>170</v>
      </c>
      <c r="C22" s="161"/>
      <c r="D22" s="162"/>
    </row>
    <row r="23" spans="2:4">
      <c r="B23" s="42" t="s">
        <v>101</v>
      </c>
      <c r="C23" s="161"/>
      <c r="D23" s="162"/>
    </row>
    <row r="24" spans="2:4" ht="12.75" customHeight="1">
      <c r="B24" s="42" t="s">
        <v>122</v>
      </c>
      <c r="C24" s="161"/>
      <c r="D24" s="162"/>
    </row>
    <row r="25" spans="2:4">
      <c r="B25" s="42" t="s">
        <v>171</v>
      </c>
      <c r="C25" s="161"/>
      <c r="D25" s="162"/>
    </row>
    <row r="26" spans="2:4">
      <c r="B26" s="42" t="s">
        <v>172</v>
      </c>
      <c r="C26" s="161"/>
      <c r="D26" s="162"/>
    </row>
    <row r="27" spans="2:4" ht="13" thickBot="1">
      <c r="B27" s="50" t="s">
        <v>67</v>
      </c>
      <c r="C27" s="163"/>
      <c r="D27" s="164"/>
    </row>
  </sheetData>
  <sheetProtection sheet="1" objects="1" scenarios="1"/>
  <mergeCells count="9">
    <mergeCell ref="C18:D27"/>
    <mergeCell ref="C17:D17"/>
    <mergeCell ref="B1:D1"/>
    <mergeCell ref="D7:D9"/>
    <mergeCell ref="C7:C9"/>
    <mergeCell ref="C11:C15"/>
    <mergeCell ref="C4:D4"/>
    <mergeCell ref="C10:D10"/>
    <mergeCell ref="D11:D15"/>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Progress Report Assessment</vt:lpstr>
      <vt:lpstr>Progress Report Checklist</vt:lpstr>
      <vt:lpstr>Organization Progress Report</vt:lpstr>
    </vt:vector>
  </TitlesOfParts>
  <Company>UPRM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Vega</dc:creator>
  <cp:lastModifiedBy>Howard Martinez</cp:lastModifiedBy>
  <cp:lastPrinted>2007-10-10T14:27:17Z</cp:lastPrinted>
  <dcterms:created xsi:type="dcterms:W3CDTF">2007-05-20T21:48:35Z</dcterms:created>
  <dcterms:modified xsi:type="dcterms:W3CDTF">2015-10-05T04:03:27Z</dcterms:modified>
</cp:coreProperties>
</file>